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Социальный паспорт" sheetId="1" r:id="rId1"/>
  </sheets>
  <definedNames>
    <definedName name="_xlnm.Print_Area" localSheetId="0">'Социальный паспорт'!$R$20</definedName>
  </definedNames>
  <calcPr fullCalcOnLoad="1"/>
</workbook>
</file>

<file path=xl/sharedStrings.xml><?xml version="1.0" encoding="utf-8"?>
<sst xmlns="http://schemas.openxmlformats.org/spreadsheetml/2006/main" count="177" uniqueCount="172">
  <si>
    <t>Наименование показателя</t>
  </si>
  <si>
    <t xml:space="preserve">Наименование сельского поселения </t>
  </si>
  <si>
    <t>в них детей</t>
  </si>
  <si>
    <t>Численность взрослого населения  (чел.)</t>
  </si>
  <si>
    <t>в т.ч. мужчины</t>
  </si>
  <si>
    <t>в т.ч. женщины</t>
  </si>
  <si>
    <t>Численность  детей  (чел.)</t>
  </si>
  <si>
    <t>в т.ч. численность детей-сирот и детей, оставшихся без попечения родителей</t>
  </si>
  <si>
    <t>в т.ч. численность детей, находящихся в организациях для детей-сирот и детей, оставшихся без попечения родителей</t>
  </si>
  <si>
    <t>в т.ч. численность детей-инвалидов</t>
  </si>
  <si>
    <t>Численность  инвалидов взрослого населения</t>
  </si>
  <si>
    <t>из них  1 группы</t>
  </si>
  <si>
    <t>2 группы</t>
  </si>
  <si>
    <t xml:space="preserve"> 3 группы</t>
  </si>
  <si>
    <t>Общее количество семей</t>
  </si>
  <si>
    <t>состоят семей на учете в органах социальной защиты</t>
  </si>
  <si>
    <t>Численность опекунских семей</t>
  </si>
  <si>
    <t>родных детей</t>
  </si>
  <si>
    <t>приемных детей</t>
  </si>
  <si>
    <t>в т.ч. с 3 детьми</t>
  </si>
  <si>
    <t>с 4 детьми</t>
  </si>
  <si>
    <t>с 5 детьми</t>
  </si>
  <si>
    <t>с 6 детьми</t>
  </si>
  <si>
    <t>с 7 детьми</t>
  </si>
  <si>
    <t>с 8 детьми</t>
  </si>
  <si>
    <t>с 9 детьми</t>
  </si>
  <si>
    <t>с 10 детьми</t>
  </si>
  <si>
    <t>Общая численность  детей в многодетных семьях</t>
  </si>
  <si>
    <t>Численность малообеспеченных семей (доход на одного члена семьи не превышает величину прожиточного минимума)</t>
  </si>
  <si>
    <t>Численность родителей, лишенных родительских прав</t>
  </si>
  <si>
    <r>
      <t>Численность семей с неработающими родителями (</t>
    </r>
    <r>
      <rPr>
        <sz val="10"/>
        <rFont val="Times New Roman"/>
        <family val="1"/>
      </rPr>
      <t>оба родителя не работают</t>
    </r>
    <r>
      <rPr>
        <b/>
        <sz val="10"/>
        <rFont val="Times New Roman"/>
        <family val="1"/>
      </rPr>
      <t>)</t>
    </r>
  </si>
  <si>
    <t>Всего граждан пожилого возраста (чел.)</t>
  </si>
  <si>
    <t>в т.ч. женщины старше  55 лет</t>
  </si>
  <si>
    <t>в т.ч. мужчины старше 60 лет</t>
  </si>
  <si>
    <t>Численность одиноких супружеских пар пожилого возраста</t>
  </si>
  <si>
    <t>Численность тружеников тыла в годы ВОВ</t>
  </si>
  <si>
    <t>Численность ветеранов боевых действий</t>
  </si>
  <si>
    <t>№ п/п</t>
  </si>
  <si>
    <t>1.1</t>
  </si>
  <si>
    <t>2.1</t>
  </si>
  <si>
    <t>3.1</t>
  </si>
  <si>
    <t>19</t>
  </si>
  <si>
    <t>Численность безработных граждан,  состоящих на учете в органах занятости населения и получающих пособие по безработице</t>
  </si>
  <si>
    <t xml:space="preserve">из них 0-3(включительно) </t>
  </si>
  <si>
    <t>4-7 лет (включительно)</t>
  </si>
  <si>
    <t>8-13 лет(включительно)</t>
  </si>
  <si>
    <t xml:space="preserve"> 14-17 лет(включительно)</t>
  </si>
  <si>
    <t>в т.ч. первенцев</t>
  </si>
  <si>
    <t>в т.ч. вторых</t>
  </si>
  <si>
    <t>в т.ч. третьих</t>
  </si>
  <si>
    <t>из них долгожителей (старше 90 лет)</t>
  </si>
  <si>
    <t>в т.ч. четвертых и последущих</t>
  </si>
  <si>
    <t>в т.ч. в замещающих семьях</t>
  </si>
  <si>
    <t>из них недееспособных граждан</t>
  </si>
  <si>
    <t>Численность детей войны</t>
  </si>
  <si>
    <t>1.2</t>
  </si>
  <si>
    <t>2</t>
  </si>
  <si>
    <t>2.2</t>
  </si>
  <si>
    <t>2.3</t>
  </si>
  <si>
    <t>2.4</t>
  </si>
  <si>
    <t>2.5</t>
  </si>
  <si>
    <t>в т.ч. стоят на учете в органах социальной защиты</t>
  </si>
  <si>
    <t>2.6</t>
  </si>
  <si>
    <t>2.6.1</t>
  </si>
  <si>
    <t>2.6.2</t>
  </si>
  <si>
    <t>2.6.3</t>
  </si>
  <si>
    <t>2.6.4</t>
  </si>
  <si>
    <t>2.7</t>
  </si>
  <si>
    <t>2.8</t>
  </si>
  <si>
    <t>2.8.1</t>
  </si>
  <si>
    <t>2.8.2</t>
  </si>
  <si>
    <t>2.9</t>
  </si>
  <si>
    <t>3</t>
  </si>
  <si>
    <t>3.2</t>
  </si>
  <si>
    <t>3.3</t>
  </si>
  <si>
    <t>3.4</t>
  </si>
  <si>
    <t>4</t>
  </si>
  <si>
    <t>4.1</t>
  </si>
  <si>
    <t>4.1.1</t>
  </si>
  <si>
    <t>4.1.2</t>
  </si>
  <si>
    <t>4.2</t>
  </si>
  <si>
    <t>4.2.1</t>
  </si>
  <si>
    <t>4.2.2</t>
  </si>
  <si>
    <t>4.3</t>
  </si>
  <si>
    <t>4.4</t>
  </si>
  <si>
    <t>4.4.1</t>
  </si>
  <si>
    <t>4.5</t>
  </si>
  <si>
    <t>4.5.1</t>
  </si>
  <si>
    <t>4.5.2</t>
  </si>
  <si>
    <t>4.6</t>
  </si>
  <si>
    <t>4.7</t>
  </si>
  <si>
    <t>4.7.1</t>
  </si>
  <si>
    <t>4.7.2</t>
  </si>
  <si>
    <t>4.7.3</t>
  </si>
  <si>
    <t>4.7.4</t>
  </si>
  <si>
    <t>4.7.5</t>
  </si>
  <si>
    <t>4.7.6</t>
  </si>
  <si>
    <t>4.7.8</t>
  </si>
  <si>
    <t>4.7.7</t>
  </si>
  <si>
    <t>4.7.9</t>
  </si>
  <si>
    <t>4.8</t>
  </si>
  <si>
    <t>4.9</t>
  </si>
  <si>
    <t>4.10</t>
  </si>
  <si>
    <t>5.1</t>
  </si>
  <si>
    <t>6.</t>
  </si>
  <si>
    <t>5.</t>
  </si>
  <si>
    <t>7.</t>
  </si>
  <si>
    <t>8.</t>
  </si>
  <si>
    <t>8.1</t>
  </si>
  <si>
    <t>8.2</t>
  </si>
  <si>
    <t>8.3</t>
  </si>
  <si>
    <t>8.4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</si>
  <si>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</si>
  <si>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</si>
  <si>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</si>
  <si>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</si>
  <si>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</si>
  <si>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</si>
  <si>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</si>
  <si>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</si>
  <si>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</si>
  <si>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</si>
  <si>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</si>
  <si>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Наименование учреждения :</t>
  </si>
  <si>
    <t>Период сбора стат.данных:  - за</t>
  </si>
  <si>
    <t xml:space="preserve">год. </t>
  </si>
  <si>
    <t>СВОДНАЯ ТАБЛИЦА СТАТИСТИЧЕСКИХ ДАННЫХ "СОЦИАЛЬНЫЙ ПАСПОРТ"</t>
  </si>
  <si>
    <t>Численность участников ВОВ                    (1941-1945 г. г.)</t>
  </si>
  <si>
    <t>Численность инвалидов ВОВ                        (1941-1945 г. г.)</t>
  </si>
  <si>
    <t>Численность вдов участников                        ВОВ</t>
  </si>
  <si>
    <t xml:space="preserve">Численность ветеранов труда                Российской Федерации </t>
  </si>
  <si>
    <t>Численность ветеранов труда           Республики Алтай</t>
  </si>
  <si>
    <t xml:space="preserve">Численность одиноких граждан             пожилого возраста </t>
  </si>
  <si>
    <t>Численность работающих лиц  пенсионного возраста</t>
  </si>
  <si>
    <t xml:space="preserve">Численность жертв                           политических репрессий </t>
  </si>
  <si>
    <t xml:space="preserve">ВСЕГО за </t>
  </si>
  <si>
    <t>год.</t>
  </si>
  <si>
    <t>из них неполных семей :</t>
  </si>
  <si>
    <t>из них полных семей :</t>
  </si>
  <si>
    <t>из них бездетных семей</t>
  </si>
  <si>
    <t>с 11 детьми</t>
  </si>
  <si>
    <t>с 12 детьми</t>
  </si>
  <si>
    <t>с 13 детьми</t>
  </si>
  <si>
    <t>с 14 детьми и более</t>
  </si>
  <si>
    <t>4.7.10</t>
  </si>
  <si>
    <t>4.7.11</t>
  </si>
  <si>
    <t>4.7.12</t>
  </si>
  <si>
    <t>Численность родившихся детей за год</t>
  </si>
  <si>
    <t>зеленым</t>
  </si>
  <si>
    <t xml:space="preserve">(строки в таблице выделенные </t>
  </si>
  <si>
    <t>цветом не заполнять - они заполняются автоматически)</t>
  </si>
  <si>
    <t xml:space="preserve">Всего                       за прошлый год. </t>
  </si>
  <si>
    <t>Численность детей, лишенных родительской опеки</t>
  </si>
  <si>
    <t>Граждан старше 65 лет                                 (мужчин и женщин)</t>
  </si>
  <si>
    <t>Численность многодетных семей           (дети до 18 лет)</t>
  </si>
  <si>
    <t>Численность семей                                            с детьми - инвалидами</t>
  </si>
  <si>
    <t>Численность приемных семей,                         в том числе</t>
  </si>
  <si>
    <t>в т.ч. численность новорожденных детей,        от которых отказались родители</t>
  </si>
  <si>
    <t xml:space="preserve">Примечание  -  по сравнению с прошлым годом (+,-) </t>
  </si>
  <si>
    <t>Муниципальное образование :</t>
  </si>
  <si>
    <t xml:space="preserve">Ответственный за составление : </t>
  </si>
  <si>
    <t>Дата составления :</t>
  </si>
  <si>
    <t>Контактные данные:(тел. e-mail) :</t>
  </si>
  <si>
    <t>Майминское</t>
  </si>
  <si>
    <t>Бирюлинское</t>
  </si>
  <si>
    <t>Кызыл-Озекское</t>
  </si>
  <si>
    <t>Манжерокское</t>
  </si>
  <si>
    <t>Соузгинское</t>
  </si>
  <si>
    <t>Усть-Мунинское</t>
  </si>
  <si>
    <t>КУ РА "УСПН Майминского района"</t>
  </si>
  <si>
    <t>Заместитель директора Л.П. Козюра</t>
  </si>
  <si>
    <t>8-903-956-20-70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</si>
</sst>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right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51" fillId="10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right"/>
    </xf>
    <xf numFmtId="49" fontId="16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horizontal="right" wrapText="1"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9" fillId="33" borderId="0" xfId="0" applyFont="1" applyFill="1" applyAlignment="1">
      <alignment horizontal="right" vertical="center"/>
    </xf>
    <xf numFmtId="0" fontId="10" fillId="33" borderId="0" xfId="0" applyFont="1" applyFill="1" applyAlignment="1">
      <alignment horizontal="right" vertical="center"/>
    </xf>
    <xf numFmtId="0" fontId="10" fillId="10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5" fillId="33" borderId="15" xfId="0" applyFont="1" applyFill="1" applyBorder="1" applyAlignment="1" applyProtection="1">
      <alignment horizont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 horizontal="left"/>
      <protection locked="0"/>
    </xf>
    <xf numFmtId="0" fontId="10" fillId="34" borderId="0" xfId="0" applyFont="1" applyFill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textRotation="90" wrapText="1"/>
      <protection locked="0"/>
    </xf>
    <xf numFmtId="0" fontId="13" fillId="33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16" fillId="33" borderId="15" xfId="0" applyFont="1" applyFill="1" applyBorder="1" applyAlignment="1" applyProtection="1">
      <alignment horizontal="left"/>
      <protection locked="0"/>
    </xf>
    <xf numFmtId="14" fontId="16" fillId="33" borderId="15" xfId="0" applyNumberFormat="1" applyFont="1" applyFill="1" applyBorder="1" applyAlignment="1" applyProtection="1">
      <alignment horizontal="center"/>
      <protection locked="0"/>
    </xf>
    <xf numFmtId="0" fontId="16" fillId="33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 applyProtection="1">
      <alignment horizontal="left"/>
      <protection locked="0"/>
    </xf>
    <xf numFmtId="0" fontId="15" fillId="33" borderId="2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91"/>
  <sheetViews>
    <sheetView showZeros="0" tabSelected="1" zoomScalePageLayoutView="0" workbookViewId="0" topLeftCell="A61">
      <selection activeCell="K79" sqref="K79"/>
    </sheetView>
  </sheetViews>
  <sheetFormatPr defaultColWidth="9.00390625" defaultRowHeight="12.75"/>
  <cols>
    <col min="1" max="1" width="6.625" style="3" customWidth="1"/>
    <col min="2" max="2" width="35.75390625" style="2" customWidth="1"/>
    <col min="3" max="15" width="7.75390625" style="2" customWidth="1"/>
    <col min="16" max="16" width="10.375" style="2" customWidth="1"/>
    <col min="17" max="17" width="11.125" style="4" customWidth="1"/>
    <col min="18" max="18" width="10.75390625" style="2" customWidth="1"/>
    <col min="19" max="16384" width="9.125" style="2" customWidth="1"/>
  </cols>
  <sheetData>
    <row r="1" spans="2:18" ht="36.75" customHeight="1">
      <c r="B1" s="53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19.5" customHeight="1">
      <c r="B2" s="33" t="s">
        <v>123</v>
      </c>
      <c r="C2" s="69" t="s">
        <v>169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18" ht="19.5" customHeight="1">
      <c r="B3" s="33" t="s">
        <v>159</v>
      </c>
      <c r="C3" s="70" t="s">
        <v>163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8" ht="19.5" customHeight="1">
      <c r="B4" s="33" t="s">
        <v>124</v>
      </c>
      <c r="C4" s="44">
        <v>2023</v>
      </c>
      <c r="D4" s="34" t="s">
        <v>125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</row>
    <row r="5" spans="2:18" ht="19.5" customHeight="1">
      <c r="B5" s="33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5"/>
    </row>
    <row r="6" spans="2:18" ht="19.5" customHeight="1">
      <c r="B6" s="37" t="s">
        <v>160</v>
      </c>
      <c r="C6" s="60" t="s">
        <v>170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38"/>
      <c r="Q6" s="38"/>
      <c r="R6" s="38"/>
    </row>
    <row r="7" spans="1:18" ht="19.5" customHeight="1">
      <c r="A7" s="12"/>
      <c r="B7" s="37" t="s">
        <v>161</v>
      </c>
      <c r="C7" s="61">
        <v>45306</v>
      </c>
      <c r="D7" s="62"/>
      <c r="E7" s="62"/>
      <c r="F7" s="45"/>
      <c r="G7" s="46"/>
      <c r="H7" s="46"/>
      <c r="I7" s="46"/>
      <c r="J7" s="46"/>
      <c r="K7" s="46"/>
      <c r="L7" s="46"/>
      <c r="M7" s="46"/>
      <c r="N7" s="46"/>
      <c r="O7" s="46"/>
      <c r="P7" s="39"/>
      <c r="Q7" s="39"/>
      <c r="R7" s="39"/>
    </row>
    <row r="8" spans="1:18" ht="19.5" customHeight="1">
      <c r="A8" s="12"/>
      <c r="B8" s="33" t="s">
        <v>162</v>
      </c>
      <c r="C8" s="60" t="s">
        <v>171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38"/>
      <c r="Q8" s="38"/>
      <c r="R8" s="38"/>
    </row>
    <row r="9" spans="1:18" ht="19.5" customHeight="1">
      <c r="A9" s="12"/>
      <c r="B9" s="40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spans="1:18" ht="19.5" customHeight="1">
      <c r="A10" s="12"/>
      <c r="B10" s="41" t="s">
        <v>149</v>
      </c>
      <c r="C10" s="42" t="s">
        <v>148</v>
      </c>
      <c r="D10" s="59" t="s">
        <v>150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7" ht="12.7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</row>
    <row r="12" spans="1:18" ht="12.75" customHeight="1">
      <c r="A12" s="76" t="s">
        <v>37</v>
      </c>
      <c r="B12" s="79" t="s">
        <v>0</v>
      </c>
      <c r="C12" s="63" t="s">
        <v>1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5"/>
      <c r="P12" s="54" t="s">
        <v>135</v>
      </c>
      <c r="Q12" s="56" t="s">
        <v>158</v>
      </c>
      <c r="R12" s="71" t="s">
        <v>151</v>
      </c>
    </row>
    <row r="13" spans="1:18" ht="12.75" customHeight="1">
      <c r="A13" s="77"/>
      <c r="B13" s="79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55"/>
      <c r="Q13" s="57"/>
      <c r="R13" s="72"/>
    </row>
    <row r="14" spans="1:18" ht="12.75" customHeight="1">
      <c r="A14" s="77"/>
      <c r="B14" s="79"/>
      <c r="C14" s="24">
        <v>1</v>
      </c>
      <c r="D14" s="24">
        <v>2</v>
      </c>
      <c r="E14" s="24">
        <v>3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>
        <v>10</v>
      </c>
      <c r="M14" s="24">
        <v>11</v>
      </c>
      <c r="N14" s="24">
        <v>12</v>
      </c>
      <c r="O14" s="24">
        <v>13</v>
      </c>
      <c r="P14" s="27">
        <f>C4</f>
        <v>2023</v>
      </c>
      <c r="Q14" s="57"/>
      <c r="R14" s="72"/>
    </row>
    <row r="15" spans="1:18" ht="89.25" customHeight="1">
      <c r="A15" s="78"/>
      <c r="B15" s="79"/>
      <c r="C15" s="52" t="s">
        <v>163</v>
      </c>
      <c r="D15" s="52" t="s">
        <v>164</v>
      </c>
      <c r="E15" s="52" t="s">
        <v>165</v>
      </c>
      <c r="F15" s="52" t="s">
        <v>166</v>
      </c>
      <c r="G15" s="52" t="s">
        <v>167</v>
      </c>
      <c r="H15" s="52" t="s">
        <v>168</v>
      </c>
      <c r="I15" s="52"/>
      <c r="J15" s="52"/>
      <c r="K15" s="52"/>
      <c r="L15" s="52"/>
      <c r="M15" s="52"/>
      <c r="N15" s="52"/>
      <c r="O15" s="52"/>
      <c r="P15" s="28" t="s">
        <v>136</v>
      </c>
      <c r="Q15" s="58"/>
      <c r="R15" s="73"/>
    </row>
    <row r="16" spans="1:18" s="14" customFormat="1" ht="30" customHeight="1">
      <c r="A16" s="15">
        <v>1</v>
      </c>
      <c r="B16" s="21" t="s">
        <v>3</v>
      </c>
      <c r="C16" s="29">
        <f>SUM(C17:C18)</f>
        <v>20242</v>
      </c>
      <c r="D16" s="29">
        <f>SUM(D17:D18)</f>
        <v>1594</v>
      </c>
      <c r="E16" s="29">
        <f>SUM(E17:E18)</f>
        <v>8671</v>
      </c>
      <c r="F16" s="29">
        <f>SUM(F17:F18)</f>
        <v>2433</v>
      </c>
      <c r="G16" s="29">
        <f>SUM(G17:G18)</f>
        <v>1490</v>
      </c>
      <c r="H16" s="29">
        <f>SUM(H17:H18)</f>
        <v>754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>SUM(O17:O18)</f>
        <v>0</v>
      </c>
      <c r="P16" s="29">
        <f>C16+D16+E16+F16+G16+H16+I16+J16+K16+L16+M16+N16+O16</f>
        <v>35184</v>
      </c>
      <c r="Q16" s="30">
        <f aca="true" t="shared" si="0" ref="Q16:Q82">P16-R16</f>
        <v>-241</v>
      </c>
      <c r="R16" s="49">
        <v>35425</v>
      </c>
    </row>
    <row r="17" spans="1:18" s="14" customFormat="1" ht="30" customHeight="1">
      <c r="A17" s="15" t="s">
        <v>38</v>
      </c>
      <c r="B17" s="22" t="s">
        <v>4</v>
      </c>
      <c r="C17" s="48">
        <v>9482</v>
      </c>
      <c r="D17" s="48">
        <v>769</v>
      </c>
      <c r="E17" s="48">
        <v>4137</v>
      </c>
      <c r="F17" s="48">
        <v>1168</v>
      </c>
      <c r="G17" s="48">
        <v>734</v>
      </c>
      <c r="H17" s="48">
        <v>399</v>
      </c>
      <c r="I17" s="48"/>
      <c r="J17" s="48"/>
      <c r="K17" s="48"/>
      <c r="L17" s="48"/>
      <c r="M17" s="48"/>
      <c r="N17" s="48"/>
      <c r="O17" s="48"/>
      <c r="P17" s="29">
        <f aca="true" t="shared" si="1" ref="P17:P80">C17+D17+E17+F17+G17+H17+I17+J17+K17+L17+M17+N17+O17</f>
        <v>16689</v>
      </c>
      <c r="Q17" s="30">
        <f t="shared" si="0"/>
        <v>-52</v>
      </c>
      <c r="R17" s="49">
        <v>16741</v>
      </c>
    </row>
    <row r="18" spans="1:18" s="14" customFormat="1" ht="30" customHeight="1">
      <c r="A18" s="15" t="s">
        <v>55</v>
      </c>
      <c r="B18" s="22" t="s">
        <v>5</v>
      </c>
      <c r="C18" s="48">
        <v>10760</v>
      </c>
      <c r="D18" s="48">
        <v>825</v>
      </c>
      <c r="E18" s="48">
        <v>4534</v>
      </c>
      <c r="F18" s="48">
        <v>1265</v>
      </c>
      <c r="G18" s="48">
        <v>756</v>
      </c>
      <c r="H18" s="48">
        <v>355</v>
      </c>
      <c r="I18" s="48"/>
      <c r="J18" s="48"/>
      <c r="K18" s="48"/>
      <c r="L18" s="48"/>
      <c r="M18" s="48"/>
      <c r="N18" s="48"/>
      <c r="O18" s="48"/>
      <c r="P18" s="29">
        <f t="shared" si="1"/>
        <v>18495</v>
      </c>
      <c r="Q18" s="30">
        <f t="shared" si="0"/>
        <v>-189</v>
      </c>
      <c r="R18" s="49">
        <v>18684</v>
      </c>
    </row>
    <row r="19" spans="1:18" s="14" customFormat="1" ht="30" customHeight="1">
      <c r="A19" s="15" t="s">
        <v>56</v>
      </c>
      <c r="B19" s="21" t="s">
        <v>6</v>
      </c>
      <c r="C19" s="29">
        <f aca="true" t="shared" si="2" ref="C19:O19">C20+C21+C22+C23</f>
        <v>4035</v>
      </c>
      <c r="D19" s="29">
        <f t="shared" si="2"/>
        <v>497</v>
      </c>
      <c r="E19" s="29">
        <f t="shared" si="2"/>
        <v>2304</v>
      </c>
      <c r="F19" s="29">
        <f t="shared" si="2"/>
        <v>516</v>
      </c>
      <c r="G19" s="29">
        <f t="shared" si="2"/>
        <v>376</v>
      </c>
      <c r="H19" s="29">
        <f t="shared" si="2"/>
        <v>167</v>
      </c>
      <c r="I19" s="29">
        <f t="shared" si="2"/>
        <v>0</v>
      </c>
      <c r="J19" s="29">
        <f t="shared" si="2"/>
        <v>0</v>
      </c>
      <c r="K19" s="29">
        <f t="shared" si="2"/>
        <v>0</v>
      </c>
      <c r="L19" s="29">
        <f t="shared" si="2"/>
        <v>0</v>
      </c>
      <c r="M19" s="29">
        <f t="shared" si="2"/>
        <v>0</v>
      </c>
      <c r="N19" s="29">
        <f t="shared" si="2"/>
        <v>0</v>
      </c>
      <c r="O19" s="29">
        <f t="shared" si="2"/>
        <v>0</v>
      </c>
      <c r="P19" s="29">
        <f t="shared" si="1"/>
        <v>7895</v>
      </c>
      <c r="Q19" s="30">
        <f t="shared" si="0"/>
        <v>260</v>
      </c>
      <c r="R19" s="49">
        <v>7635</v>
      </c>
    </row>
    <row r="20" spans="1:18" s="14" customFormat="1" ht="30" customHeight="1">
      <c r="A20" s="15" t="s">
        <v>39</v>
      </c>
      <c r="B20" s="22" t="s">
        <v>43</v>
      </c>
      <c r="C20" s="48">
        <v>453</v>
      </c>
      <c r="D20" s="48">
        <v>78</v>
      </c>
      <c r="E20" s="48">
        <v>225</v>
      </c>
      <c r="F20" s="48">
        <v>54</v>
      </c>
      <c r="G20" s="48">
        <v>61</v>
      </c>
      <c r="H20" s="48">
        <v>32</v>
      </c>
      <c r="I20" s="48"/>
      <c r="J20" s="48"/>
      <c r="K20" s="48"/>
      <c r="L20" s="48"/>
      <c r="M20" s="48"/>
      <c r="N20" s="48"/>
      <c r="O20" s="48"/>
      <c r="P20" s="29">
        <f t="shared" si="1"/>
        <v>903</v>
      </c>
      <c r="Q20" s="30">
        <f t="shared" si="0"/>
        <v>-50</v>
      </c>
      <c r="R20" s="49">
        <v>953</v>
      </c>
    </row>
    <row r="21" spans="1:18" s="14" customFormat="1" ht="30" customHeight="1">
      <c r="A21" s="15" t="s">
        <v>57</v>
      </c>
      <c r="B21" s="22" t="s">
        <v>44</v>
      </c>
      <c r="C21" s="48">
        <v>856</v>
      </c>
      <c r="D21" s="48">
        <v>98</v>
      </c>
      <c r="E21" s="48">
        <v>472</v>
      </c>
      <c r="F21" s="48">
        <v>185</v>
      </c>
      <c r="G21" s="48">
        <v>96</v>
      </c>
      <c r="H21" s="48">
        <v>39</v>
      </c>
      <c r="I21" s="48"/>
      <c r="J21" s="48"/>
      <c r="K21" s="48"/>
      <c r="L21" s="48"/>
      <c r="M21" s="48"/>
      <c r="N21" s="48"/>
      <c r="O21" s="48"/>
      <c r="P21" s="29">
        <f t="shared" si="1"/>
        <v>1746</v>
      </c>
      <c r="Q21" s="30">
        <f t="shared" si="0"/>
        <v>59</v>
      </c>
      <c r="R21" s="49">
        <v>1687</v>
      </c>
    </row>
    <row r="22" spans="1:18" s="14" customFormat="1" ht="30" customHeight="1">
      <c r="A22" s="15" t="s">
        <v>58</v>
      </c>
      <c r="B22" s="22" t="s">
        <v>45</v>
      </c>
      <c r="C22" s="48">
        <v>1789</v>
      </c>
      <c r="D22" s="48">
        <v>210</v>
      </c>
      <c r="E22" s="48">
        <v>978</v>
      </c>
      <c r="F22" s="48">
        <v>158</v>
      </c>
      <c r="G22" s="48">
        <v>130</v>
      </c>
      <c r="H22" s="48">
        <v>55</v>
      </c>
      <c r="I22" s="48"/>
      <c r="J22" s="48"/>
      <c r="K22" s="48"/>
      <c r="L22" s="48"/>
      <c r="M22" s="48"/>
      <c r="N22" s="48"/>
      <c r="O22" s="48"/>
      <c r="P22" s="29">
        <f t="shared" si="1"/>
        <v>3320</v>
      </c>
      <c r="Q22" s="30">
        <f t="shared" si="0"/>
        <v>110</v>
      </c>
      <c r="R22" s="49">
        <v>3210</v>
      </c>
    </row>
    <row r="23" spans="1:18" s="14" customFormat="1" ht="30" customHeight="1">
      <c r="A23" s="15" t="s">
        <v>59</v>
      </c>
      <c r="B23" s="22" t="s">
        <v>46</v>
      </c>
      <c r="C23" s="48">
        <v>937</v>
      </c>
      <c r="D23" s="48">
        <v>111</v>
      </c>
      <c r="E23" s="48">
        <v>629</v>
      </c>
      <c r="F23" s="48">
        <v>119</v>
      </c>
      <c r="G23" s="48">
        <v>89</v>
      </c>
      <c r="H23" s="48">
        <v>41</v>
      </c>
      <c r="I23" s="48"/>
      <c r="J23" s="48"/>
      <c r="K23" s="48"/>
      <c r="L23" s="48"/>
      <c r="M23" s="48"/>
      <c r="N23" s="48"/>
      <c r="O23" s="48"/>
      <c r="P23" s="29">
        <f t="shared" si="1"/>
        <v>1926</v>
      </c>
      <c r="Q23" s="30">
        <f t="shared" si="0"/>
        <v>1759</v>
      </c>
      <c r="R23" s="49">
        <v>167</v>
      </c>
    </row>
    <row r="24" spans="1:18" s="14" customFormat="1" ht="30" customHeight="1">
      <c r="A24" s="15" t="s">
        <v>60</v>
      </c>
      <c r="B24" s="20" t="s">
        <v>61</v>
      </c>
      <c r="C24" s="49">
        <v>524</v>
      </c>
      <c r="D24" s="49">
        <v>34</v>
      </c>
      <c r="E24" s="49">
        <v>245</v>
      </c>
      <c r="F24" s="49">
        <v>39</v>
      </c>
      <c r="G24" s="49">
        <v>25</v>
      </c>
      <c r="H24" s="49">
        <v>15</v>
      </c>
      <c r="I24" s="49"/>
      <c r="J24" s="49"/>
      <c r="K24" s="49"/>
      <c r="L24" s="49"/>
      <c r="M24" s="49"/>
      <c r="N24" s="49"/>
      <c r="O24" s="49"/>
      <c r="P24" s="29">
        <f t="shared" si="1"/>
        <v>882</v>
      </c>
      <c r="Q24" s="30">
        <f t="shared" si="0"/>
        <v>-2943</v>
      </c>
      <c r="R24" s="49">
        <v>3825</v>
      </c>
    </row>
    <row r="25" spans="1:18" s="14" customFormat="1" ht="30" customHeight="1">
      <c r="A25" s="15" t="s">
        <v>62</v>
      </c>
      <c r="B25" s="21" t="s">
        <v>147</v>
      </c>
      <c r="C25" s="29">
        <f aca="true" t="shared" si="3" ref="C25:O25">C26+C27+C28+C29+C30</f>
        <v>156</v>
      </c>
      <c r="D25" s="29">
        <f t="shared" si="3"/>
        <v>19</v>
      </c>
      <c r="E25" s="29">
        <f t="shared" si="3"/>
        <v>59</v>
      </c>
      <c r="F25" s="29">
        <f t="shared" si="3"/>
        <v>24</v>
      </c>
      <c r="G25" s="29">
        <f t="shared" si="3"/>
        <v>13</v>
      </c>
      <c r="H25" s="29">
        <f t="shared" si="3"/>
        <v>7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1"/>
        <v>278</v>
      </c>
      <c r="Q25" s="30">
        <f t="shared" si="0"/>
        <v>-33</v>
      </c>
      <c r="R25" s="49">
        <v>311</v>
      </c>
    </row>
    <row r="26" spans="1:18" s="14" customFormat="1" ht="30" customHeight="1">
      <c r="A26" s="15" t="s">
        <v>63</v>
      </c>
      <c r="B26" s="22" t="s">
        <v>47</v>
      </c>
      <c r="C26" s="48">
        <v>81</v>
      </c>
      <c r="D26" s="48">
        <v>3</v>
      </c>
      <c r="E26" s="48">
        <v>22</v>
      </c>
      <c r="F26" s="48">
        <v>10</v>
      </c>
      <c r="G26" s="48">
        <v>5</v>
      </c>
      <c r="H26" s="48">
        <v>2</v>
      </c>
      <c r="I26" s="48"/>
      <c r="J26" s="48"/>
      <c r="K26" s="48"/>
      <c r="L26" s="48"/>
      <c r="M26" s="48"/>
      <c r="N26" s="48"/>
      <c r="O26" s="48"/>
      <c r="P26" s="29">
        <f t="shared" si="1"/>
        <v>123</v>
      </c>
      <c r="Q26" s="30">
        <f t="shared" si="0"/>
        <v>-23</v>
      </c>
      <c r="R26" s="49">
        <v>146</v>
      </c>
    </row>
    <row r="27" spans="1:18" s="14" customFormat="1" ht="30" customHeight="1">
      <c r="A27" s="15" t="s">
        <v>64</v>
      </c>
      <c r="B27" s="22" t="s">
        <v>48</v>
      </c>
      <c r="C27" s="48">
        <v>57</v>
      </c>
      <c r="D27" s="48">
        <v>9</v>
      </c>
      <c r="E27" s="48">
        <v>28</v>
      </c>
      <c r="F27" s="48">
        <v>9</v>
      </c>
      <c r="G27" s="48">
        <v>2</v>
      </c>
      <c r="H27" s="48">
        <v>2</v>
      </c>
      <c r="I27" s="48"/>
      <c r="J27" s="48"/>
      <c r="K27" s="48"/>
      <c r="L27" s="48"/>
      <c r="M27" s="48"/>
      <c r="N27" s="48"/>
      <c r="O27" s="48"/>
      <c r="P27" s="29">
        <f t="shared" si="1"/>
        <v>107</v>
      </c>
      <c r="Q27" s="30">
        <f>P27-R27</f>
        <v>11</v>
      </c>
      <c r="R27" s="49">
        <v>96</v>
      </c>
    </row>
    <row r="28" spans="1:18" s="14" customFormat="1" ht="30" customHeight="1">
      <c r="A28" s="15" t="s">
        <v>65</v>
      </c>
      <c r="B28" s="22" t="s">
        <v>49</v>
      </c>
      <c r="C28" s="48">
        <v>12</v>
      </c>
      <c r="D28" s="48">
        <v>7</v>
      </c>
      <c r="E28" s="48">
        <v>9</v>
      </c>
      <c r="F28" s="48">
        <v>5</v>
      </c>
      <c r="G28" s="48">
        <v>3</v>
      </c>
      <c r="H28" s="48">
        <v>1</v>
      </c>
      <c r="I28" s="48"/>
      <c r="J28" s="48"/>
      <c r="K28" s="48"/>
      <c r="L28" s="48"/>
      <c r="M28" s="48"/>
      <c r="N28" s="48"/>
      <c r="O28" s="48"/>
      <c r="P28" s="29">
        <f t="shared" si="1"/>
        <v>37</v>
      </c>
      <c r="Q28" s="30">
        <f t="shared" si="0"/>
        <v>-19</v>
      </c>
      <c r="R28" s="49">
        <v>56</v>
      </c>
    </row>
    <row r="29" spans="1:18" s="16" customFormat="1" ht="30" customHeight="1">
      <c r="A29" s="15" t="s">
        <v>66</v>
      </c>
      <c r="B29" s="22" t="s">
        <v>51</v>
      </c>
      <c r="C29" s="48">
        <v>6</v>
      </c>
      <c r="D29" s="48"/>
      <c r="E29" s="48"/>
      <c r="F29" s="50"/>
      <c r="G29" s="50">
        <v>3</v>
      </c>
      <c r="H29" s="48">
        <v>2</v>
      </c>
      <c r="I29" s="48"/>
      <c r="J29" s="48"/>
      <c r="K29" s="48"/>
      <c r="L29" s="48"/>
      <c r="M29" s="48"/>
      <c r="N29" s="48"/>
      <c r="O29" s="48"/>
      <c r="P29" s="29">
        <f t="shared" si="1"/>
        <v>11</v>
      </c>
      <c r="Q29" s="30">
        <f t="shared" si="0"/>
        <v>-2</v>
      </c>
      <c r="R29" s="49">
        <v>13</v>
      </c>
    </row>
    <row r="30" spans="1:18" s="14" customFormat="1" ht="30" customHeight="1">
      <c r="A30" s="15" t="s">
        <v>67</v>
      </c>
      <c r="B30" s="22" t="s">
        <v>157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/>
      <c r="J30" s="48"/>
      <c r="K30" s="48"/>
      <c r="L30" s="48"/>
      <c r="M30" s="48"/>
      <c r="N30" s="48"/>
      <c r="O30" s="48"/>
      <c r="P30" s="29">
        <f t="shared" si="1"/>
        <v>0</v>
      </c>
      <c r="Q30" s="30">
        <f t="shared" si="0"/>
        <v>0</v>
      </c>
      <c r="R30" s="49"/>
    </row>
    <row r="31" spans="1:18" s="14" customFormat="1" ht="30" customHeight="1">
      <c r="A31" s="15" t="s">
        <v>68</v>
      </c>
      <c r="B31" s="26" t="s">
        <v>7</v>
      </c>
      <c r="C31" s="29">
        <f>SUM(C32,C33)</f>
        <v>74</v>
      </c>
      <c r="D31" s="29">
        <f>SUM(D32,D33)</f>
        <v>10</v>
      </c>
      <c r="E31" s="29">
        <f>SUM(E32,E33)</f>
        <v>31</v>
      </c>
      <c r="F31" s="29">
        <f>SUM(F32,F33)</f>
        <v>23</v>
      </c>
      <c r="G31" s="29">
        <f>SUM(G32,G33)</f>
        <v>6</v>
      </c>
      <c r="H31" s="29">
        <f>SUM(H32,H33)</f>
        <v>2</v>
      </c>
      <c r="I31" s="29">
        <f>SUM(I32,I33)</f>
        <v>0</v>
      </c>
      <c r="J31" s="29">
        <f>SUM(J32,J33)</f>
        <v>0</v>
      </c>
      <c r="K31" s="29">
        <f>SUM(K32,K33)</f>
        <v>0</v>
      </c>
      <c r="L31" s="29">
        <f>SUM(L32,L33)</f>
        <v>0</v>
      </c>
      <c r="M31" s="29">
        <f>SUM(M32,M33)</f>
        <v>0</v>
      </c>
      <c r="N31" s="29">
        <f>SUM(N32,N33)</f>
        <v>0</v>
      </c>
      <c r="O31" s="29">
        <f>SUM(O32,O33)</f>
        <v>0</v>
      </c>
      <c r="P31" s="29">
        <f>C31+D31+E31+F31+G31+H31+I31+J31+K31+L31+M31+N31+O31</f>
        <v>146</v>
      </c>
      <c r="Q31" s="30">
        <f t="shared" si="0"/>
        <v>-1</v>
      </c>
      <c r="R31" s="49">
        <v>147</v>
      </c>
    </row>
    <row r="32" spans="1:18" s="14" customFormat="1" ht="30" customHeight="1">
      <c r="A32" s="15" t="s">
        <v>69</v>
      </c>
      <c r="B32" s="22" t="s">
        <v>52</v>
      </c>
      <c r="C32" s="48">
        <v>68</v>
      </c>
      <c r="D32" s="48">
        <v>10</v>
      </c>
      <c r="E32" s="48">
        <v>28</v>
      </c>
      <c r="F32" s="48">
        <v>6</v>
      </c>
      <c r="G32" s="48">
        <v>5</v>
      </c>
      <c r="H32" s="48">
        <v>2</v>
      </c>
      <c r="I32" s="48"/>
      <c r="J32" s="48"/>
      <c r="K32" s="48"/>
      <c r="L32" s="48"/>
      <c r="M32" s="48"/>
      <c r="N32" s="48"/>
      <c r="O32" s="48"/>
      <c r="P32" s="29">
        <f t="shared" si="1"/>
        <v>119</v>
      </c>
      <c r="Q32" s="30">
        <f t="shared" si="0"/>
        <v>-16</v>
      </c>
      <c r="R32" s="49">
        <v>135</v>
      </c>
    </row>
    <row r="33" spans="1:18" s="14" customFormat="1" ht="45" customHeight="1">
      <c r="A33" s="15" t="s">
        <v>70</v>
      </c>
      <c r="B33" s="22" t="s">
        <v>8</v>
      </c>
      <c r="C33" s="48">
        <v>6</v>
      </c>
      <c r="D33" s="48"/>
      <c r="E33" s="48">
        <v>3</v>
      </c>
      <c r="F33" s="48">
        <v>17</v>
      </c>
      <c r="G33" s="48">
        <v>1</v>
      </c>
      <c r="H33" s="48"/>
      <c r="I33" s="48"/>
      <c r="J33" s="48"/>
      <c r="K33" s="48"/>
      <c r="L33" s="48"/>
      <c r="M33" s="48"/>
      <c r="N33" s="48"/>
      <c r="O33" s="48"/>
      <c r="P33" s="29">
        <f t="shared" si="1"/>
        <v>27</v>
      </c>
      <c r="Q33" s="30">
        <f t="shared" si="0"/>
        <v>15</v>
      </c>
      <c r="R33" s="49">
        <v>12</v>
      </c>
    </row>
    <row r="34" spans="1:18" s="14" customFormat="1" ht="30" customHeight="1">
      <c r="A34" s="15" t="s">
        <v>71</v>
      </c>
      <c r="B34" s="20" t="s">
        <v>9</v>
      </c>
      <c r="C34" s="49">
        <v>107</v>
      </c>
      <c r="D34" s="49">
        <v>10</v>
      </c>
      <c r="E34" s="49">
        <v>49</v>
      </c>
      <c r="F34" s="49">
        <v>10</v>
      </c>
      <c r="G34" s="49">
        <v>8</v>
      </c>
      <c r="H34" s="49">
        <v>1</v>
      </c>
      <c r="I34" s="49"/>
      <c r="J34" s="49"/>
      <c r="K34" s="49"/>
      <c r="L34" s="49"/>
      <c r="M34" s="49"/>
      <c r="N34" s="49"/>
      <c r="O34" s="49"/>
      <c r="P34" s="29">
        <f t="shared" si="1"/>
        <v>185</v>
      </c>
      <c r="Q34" s="30">
        <f t="shared" si="0"/>
        <v>27</v>
      </c>
      <c r="R34" s="49">
        <v>158</v>
      </c>
    </row>
    <row r="35" spans="1:18" s="14" customFormat="1" ht="30" customHeight="1">
      <c r="A35" s="15" t="s">
        <v>72</v>
      </c>
      <c r="B35" s="21" t="s">
        <v>10</v>
      </c>
      <c r="C35" s="29">
        <f aca="true" t="shared" si="4" ref="C35:O35">C36+C37+C38</f>
        <v>1739</v>
      </c>
      <c r="D35" s="29">
        <f t="shared" si="4"/>
        <v>130</v>
      </c>
      <c r="E35" s="29">
        <f t="shared" si="4"/>
        <v>532</v>
      </c>
      <c r="F35" s="29">
        <f t="shared" si="4"/>
        <v>164</v>
      </c>
      <c r="G35" s="29">
        <f t="shared" si="4"/>
        <v>136</v>
      </c>
      <c r="H35" s="29">
        <f t="shared" si="4"/>
        <v>50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1"/>
        <v>2751</v>
      </c>
      <c r="Q35" s="30">
        <f t="shared" si="0"/>
        <v>-348</v>
      </c>
      <c r="R35" s="49">
        <v>3099</v>
      </c>
    </row>
    <row r="36" spans="1:18" s="14" customFormat="1" ht="30" customHeight="1">
      <c r="A36" s="15" t="s">
        <v>40</v>
      </c>
      <c r="B36" s="22" t="s">
        <v>11</v>
      </c>
      <c r="C36" s="48">
        <v>280</v>
      </c>
      <c r="D36" s="48">
        <v>14</v>
      </c>
      <c r="E36" s="48">
        <v>84</v>
      </c>
      <c r="F36" s="48">
        <v>31</v>
      </c>
      <c r="G36" s="48">
        <v>21</v>
      </c>
      <c r="H36" s="48">
        <v>5</v>
      </c>
      <c r="I36" s="48"/>
      <c r="J36" s="48"/>
      <c r="K36" s="48"/>
      <c r="L36" s="48"/>
      <c r="M36" s="48"/>
      <c r="N36" s="48"/>
      <c r="O36" s="48"/>
      <c r="P36" s="29">
        <f t="shared" si="1"/>
        <v>435</v>
      </c>
      <c r="Q36" s="30">
        <f t="shared" si="0"/>
        <v>-31</v>
      </c>
      <c r="R36" s="49">
        <v>466</v>
      </c>
    </row>
    <row r="37" spans="1:18" s="14" customFormat="1" ht="30" customHeight="1">
      <c r="A37" s="15" t="s">
        <v>73</v>
      </c>
      <c r="B37" s="22" t="s">
        <v>12</v>
      </c>
      <c r="C37" s="48">
        <v>860</v>
      </c>
      <c r="D37" s="48">
        <v>62</v>
      </c>
      <c r="E37" s="48">
        <v>262</v>
      </c>
      <c r="F37" s="48">
        <v>83</v>
      </c>
      <c r="G37" s="48">
        <v>63</v>
      </c>
      <c r="H37" s="48">
        <v>28</v>
      </c>
      <c r="I37" s="48"/>
      <c r="J37" s="48"/>
      <c r="K37" s="48"/>
      <c r="L37" s="48"/>
      <c r="M37" s="48"/>
      <c r="N37" s="48"/>
      <c r="O37" s="48"/>
      <c r="P37" s="29">
        <f t="shared" si="1"/>
        <v>1358</v>
      </c>
      <c r="Q37" s="30">
        <f t="shared" si="0"/>
        <v>-140</v>
      </c>
      <c r="R37" s="49">
        <v>1498</v>
      </c>
    </row>
    <row r="38" spans="1:18" s="14" customFormat="1" ht="30" customHeight="1">
      <c r="A38" s="15" t="s">
        <v>74</v>
      </c>
      <c r="B38" s="22" t="s">
        <v>13</v>
      </c>
      <c r="C38" s="48">
        <v>599</v>
      </c>
      <c r="D38" s="48">
        <v>54</v>
      </c>
      <c r="E38" s="48">
        <v>186</v>
      </c>
      <c r="F38" s="48">
        <v>50</v>
      </c>
      <c r="G38" s="48">
        <v>52</v>
      </c>
      <c r="H38" s="48">
        <v>17</v>
      </c>
      <c r="I38" s="48"/>
      <c r="J38" s="48"/>
      <c r="K38" s="48"/>
      <c r="L38" s="48"/>
      <c r="M38" s="48"/>
      <c r="N38" s="48"/>
      <c r="O38" s="48"/>
      <c r="P38" s="29">
        <f t="shared" si="1"/>
        <v>958</v>
      </c>
      <c r="Q38" s="30">
        <f t="shared" si="0"/>
        <v>-177</v>
      </c>
      <c r="R38" s="49">
        <v>1135</v>
      </c>
    </row>
    <row r="39" spans="1:18" s="14" customFormat="1" ht="30" customHeight="1">
      <c r="A39" s="15" t="s">
        <v>75</v>
      </c>
      <c r="B39" s="20" t="s">
        <v>53</v>
      </c>
      <c r="C39" s="49">
        <v>41</v>
      </c>
      <c r="D39" s="49">
        <v>4</v>
      </c>
      <c r="E39" s="49">
        <v>20</v>
      </c>
      <c r="F39" s="49">
        <v>4</v>
      </c>
      <c r="G39" s="49">
        <v>4</v>
      </c>
      <c r="H39" s="49">
        <v>2</v>
      </c>
      <c r="I39" s="49"/>
      <c r="J39" s="49"/>
      <c r="K39" s="49"/>
      <c r="L39" s="49"/>
      <c r="M39" s="49"/>
      <c r="N39" s="49"/>
      <c r="O39" s="49"/>
      <c r="P39" s="29">
        <f t="shared" si="1"/>
        <v>75</v>
      </c>
      <c r="Q39" s="30">
        <f t="shared" si="0"/>
        <v>-1</v>
      </c>
      <c r="R39" s="49">
        <v>76</v>
      </c>
    </row>
    <row r="40" spans="1:18" s="17" customFormat="1" ht="30" customHeight="1">
      <c r="A40" s="15" t="s">
        <v>76</v>
      </c>
      <c r="B40" s="21" t="s">
        <v>14</v>
      </c>
      <c r="C40" s="29">
        <f aca="true" t="shared" si="5" ref="C40:O40">C41+C44+C47</f>
        <v>4543</v>
      </c>
      <c r="D40" s="29">
        <f t="shared" si="5"/>
        <v>463</v>
      </c>
      <c r="E40" s="29">
        <f t="shared" si="5"/>
        <v>1424</v>
      </c>
      <c r="F40" s="29">
        <f t="shared" si="5"/>
        <v>603</v>
      </c>
      <c r="G40" s="29">
        <f t="shared" si="5"/>
        <v>411</v>
      </c>
      <c r="H40" s="29">
        <f t="shared" si="5"/>
        <v>86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 t="shared" si="1"/>
        <v>7530</v>
      </c>
      <c r="Q40" s="30">
        <f t="shared" si="0"/>
        <v>9</v>
      </c>
      <c r="R40" s="49">
        <v>7521</v>
      </c>
    </row>
    <row r="41" spans="1:18" s="17" customFormat="1" ht="30" customHeight="1">
      <c r="A41" s="15" t="s">
        <v>77</v>
      </c>
      <c r="B41" s="23" t="s">
        <v>138</v>
      </c>
      <c r="C41" s="47">
        <v>2564</v>
      </c>
      <c r="D41" s="48">
        <v>244</v>
      </c>
      <c r="E41" s="48">
        <v>1100</v>
      </c>
      <c r="F41" s="48">
        <v>325</v>
      </c>
      <c r="G41" s="48">
        <v>241</v>
      </c>
      <c r="H41" s="48">
        <v>76</v>
      </c>
      <c r="I41" s="48"/>
      <c r="J41" s="48"/>
      <c r="K41" s="48"/>
      <c r="L41" s="48"/>
      <c r="M41" s="48"/>
      <c r="N41" s="48"/>
      <c r="O41" s="48"/>
      <c r="P41" s="29">
        <f t="shared" si="1"/>
        <v>4550</v>
      </c>
      <c r="Q41" s="30">
        <f t="shared" si="0"/>
        <v>-54</v>
      </c>
      <c r="R41" s="49">
        <v>4604</v>
      </c>
    </row>
    <row r="42" spans="1:18" s="17" customFormat="1" ht="30" customHeight="1">
      <c r="A42" s="15" t="s">
        <v>78</v>
      </c>
      <c r="B42" s="20" t="s">
        <v>2</v>
      </c>
      <c r="C42" s="49">
        <v>3333</v>
      </c>
      <c r="D42" s="49">
        <v>349</v>
      </c>
      <c r="E42" s="49">
        <v>1452</v>
      </c>
      <c r="F42" s="49">
        <v>424</v>
      </c>
      <c r="G42" s="49">
        <v>320</v>
      </c>
      <c r="H42" s="49">
        <v>126</v>
      </c>
      <c r="I42" s="49"/>
      <c r="J42" s="49"/>
      <c r="K42" s="49"/>
      <c r="L42" s="49"/>
      <c r="M42" s="49"/>
      <c r="N42" s="49"/>
      <c r="O42" s="49"/>
      <c r="P42" s="29">
        <f t="shared" si="1"/>
        <v>6004</v>
      </c>
      <c r="Q42" s="30">
        <f t="shared" si="0"/>
        <v>-346</v>
      </c>
      <c r="R42" s="49">
        <v>6350</v>
      </c>
    </row>
    <row r="43" spans="1:18" s="17" customFormat="1" ht="30" customHeight="1">
      <c r="A43" s="15" t="s">
        <v>79</v>
      </c>
      <c r="B43" s="20" t="s">
        <v>15</v>
      </c>
      <c r="C43" s="49">
        <v>368</v>
      </c>
      <c r="D43" s="49">
        <v>16</v>
      </c>
      <c r="E43" s="49">
        <v>135</v>
      </c>
      <c r="F43" s="49">
        <v>21</v>
      </c>
      <c r="G43" s="49">
        <v>12</v>
      </c>
      <c r="H43" s="49">
        <v>6</v>
      </c>
      <c r="I43" s="49"/>
      <c r="J43" s="49"/>
      <c r="K43" s="49"/>
      <c r="L43" s="49"/>
      <c r="M43" s="49"/>
      <c r="N43" s="49"/>
      <c r="O43" s="49"/>
      <c r="P43" s="29">
        <f t="shared" si="1"/>
        <v>558</v>
      </c>
      <c r="Q43" s="30">
        <f t="shared" si="0"/>
        <v>-1048</v>
      </c>
      <c r="R43" s="49">
        <v>1606</v>
      </c>
    </row>
    <row r="44" spans="1:18" s="17" customFormat="1" ht="30" customHeight="1">
      <c r="A44" s="15" t="s">
        <v>80</v>
      </c>
      <c r="B44" s="23" t="s">
        <v>137</v>
      </c>
      <c r="C44" s="48">
        <v>1658</v>
      </c>
      <c r="D44" s="48">
        <v>151</v>
      </c>
      <c r="E44" s="48">
        <v>279</v>
      </c>
      <c r="F44" s="48">
        <v>138</v>
      </c>
      <c r="G44" s="48">
        <v>160</v>
      </c>
      <c r="H44" s="48">
        <v>7</v>
      </c>
      <c r="I44" s="48"/>
      <c r="J44" s="48"/>
      <c r="K44" s="48"/>
      <c r="L44" s="48"/>
      <c r="M44" s="48"/>
      <c r="N44" s="48"/>
      <c r="O44" s="48"/>
      <c r="P44" s="29">
        <f>C44+D44+E44+F44+G44+H44+I44+J44+K44+L44+M44+N44+O44</f>
        <v>2393</v>
      </c>
      <c r="Q44" s="30">
        <f t="shared" si="0"/>
        <v>2</v>
      </c>
      <c r="R44" s="49">
        <v>2391</v>
      </c>
    </row>
    <row r="45" spans="1:18" s="17" customFormat="1" ht="30" customHeight="1">
      <c r="A45" s="15" t="s">
        <v>81</v>
      </c>
      <c r="B45" s="20" t="s">
        <v>2</v>
      </c>
      <c r="C45" s="49">
        <v>2155</v>
      </c>
      <c r="D45" s="49">
        <v>197</v>
      </c>
      <c r="E45" s="49">
        <v>363</v>
      </c>
      <c r="F45" s="49">
        <v>186</v>
      </c>
      <c r="G45" s="49">
        <v>380</v>
      </c>
      <c r="H45" s="49">
        <v>10</v>
      </c>
      <c r="I45" s="49"/>
      <c r="J45" s="49"/>
      <c r="K45" s="49"/>
      <c r="L45" s="49"/>
      <c r="M45" s="49"/>
      <c r="N45" s="49"/>
      <c r="O45" s="49"/>
      <c r="P45" s="29">
        <f t="shared" si="1"/>
        <v>3291</v>
      </c>
      <c r="Q45" s="30">
        <f t="shared" si="0"/>
        <v>71</v>
      </c>
      <c r="R45" s="49">
        <v>3220</v>
      </c>
    </row>
    <row r="46" spans="1:18" s="17" customFormat="1" ht="30" customHeight="1">
      <c r="A46" s="15" t="s">
        <v>82</v>
      </c>
      <c r="B46" s="20" t="s">
        <v>15</v>
      </c>
      <c r="C46" s="49">
        <v>156</v>
      </c>
      <c r="D46" s="49">
        <v>18</v>
      </c>
      <c r="E46" s="49">
        <v>110</v>
      </c>
      <c r="F46" s="49">
        <v>18</v>
      </c>
      <c r="G46" s="49">
        <v>13</v>
      </c>
      <c r="H46" s="49">
        <v>9</v>
      </c>
      <c r="I46" s="49"/>
      <c r="J46" s="49"/>
      <c r="K46" s="49"/>
      <c r="L46" s="49"/>
      <c r="M46" s="49"/>
      <c r="N46" s="49"/>
      <c r="O46" s="49"/>
      <c r="P46" s="29">
        <f t="shared" si="1"/>
        <v>324</v>
      </c>
      <c r="Q46" s="30">
        <f t="shared" si="0"/>
        <v>-385</v>
      </c>
      <c r="R46" s="49">
        <v>709</v>
      </c>
    </row>
    <row r="47" spans="1:18" s="17" customFormat="1" ht="30" customHeight="1">
      <c r="A47" s="15" t="s">
        <v>83</v>
      </c>
      <c r="B47" s="23" t="s">
        <v>139</v>
      </c>
      <c r="C47" s="47">
        <v>321</v>
      </c>
      <c r="D47" s="48">
        <v>68</v>
      </c>
      <c r="E47" s="48">
        <v>45</v>
      </c>
      <c r="F47" s="48">
        <v>140</v>
      </c>
      <c r="G47" s="48">
        <v>10</v>
      </c>
      <c r="H47" s="48">
        <v>3</v>
      </c>
      <c r="I47" s="48"/>
      <c r="J47" s="48"/>
      <c r="K47" s="48"/>
      <c r="L47" s="48"/>
      <c r="M47" s="48"/>
      <c r="N47" s="48"/>
      <c r="O47" s="48"/>
      <c r="P47" s="29">
        <f t="shared" si="1"/>
        <v>587</v>
      </c>
      <c r="Q47" s="30">
        <f t="shared" si="0"/>
        <v>61</v>
      </c>
      <c r="R47" s="49">
        <v>526</v>
      </c>
    </row>
    <row r="48" spans="1:18" s="17" customFormat="1" ht="30" customHeight="1">
      <c r="A48" s="15" t="s">
        <v>84</v>
      </c>
      <c r="B48" s="13" t="s">
        <v>16</v>
      </c>
      <c r="C48" s="49">
        <v>26</v>
      </c>
      <c r="D48" s="49">
        <v>2</v>
      </c>
      <c r="E48" s="49">
        <v>7</v>
      </c>
      <c r="F48" s="49">
        <v>3</v>
      </c>
      <c r="G48" s="49">
        <v>1</v>
      </c>
      <c r="H48" s="49"/>
      <c r="I48" s="49"/>
      <c r="J48" s="49"/>
      <c r="K48" s="49"/>
      <c r="L48" s="49"/>
      <c r="M48" s="49"/>
      <c r="N48" s="49"/>
      <c r="O48" s="49"/>
      <c r="P48" s="29">
        <f t="shared" si="1"/>
        <v>39</v>
      </c>
      <c r="Q48" s="30">
        <f t="shared" si="0"/>
        <v>5</v>
      </c>
      <c r="R48" s="49">
        <v>34</v>
      </c>
    </row>
    <row r="49" spans="1:18" s="17" customFormat="1" ht="30" customHeight="1">
      <c r="A49" s="15" t="s">
        <v>85</v>
      </c>
      <c r="B49" s="20" t="s">
        <v>2</v>
      </c>
      <c r="C49" s="49">
        <v>29</v>
      </c>
      <c r="D49" s="49">
        <v>2</v>
      </c>
      <c r="E49" s="49">
        <v>8</v>
      </c>
      <c r="F49" s="49">
        <v>5</v>
      </c>
      <c r="G49" s="49">
        <v>1</v>
      </c>
      <c r="H49" s="49"/>
      <c r="I49" s="49"/>
      <c r="J49" s="49"/>
      <c r="K49" s="49"/>
      <c r="L49" s="49"/>
      <c r="M49" s="49"/>
      <c r="N49" s="49"/>
      <c r="O49" s="49"/>
      <c r="P49" s="29">
        <f t="shared" si="1"/>
        <v>45</v>
      </c>
      <c r="Q49" s="30">
        <f t="shared" si="0"/>
        <v>8</v>
      </c>
      <c r="R49" s="49">
        <v>37</v>
      </c>
    </row>
    <row r="50" spans="1:18" s="17" customFormat="1" ht="30" customHeight="1">
      <c r="A50" s="15" t="s">
        <v>86</v>
      </c>
      <c r="B50" s="13" t="s">
        <v>156</v>
      </c>
      <c r="C50" s="49">
        <v>24</v>
      </c>
      <c r="D50" s="49">
        <v>5</v>
      </c>
      <c r="E50" s="49">
        <v>13</v>
      </c>
      <c r="F50" s="49">
        <v>1</v>
      </c>
      <c r="G50" s="49">
        <v>2</v>
      </c>
      <c r="H50" s="49"/>
      <c r="I50" s="49"/>
      <c r="J50" s="49"/>
      <c r="K50" s="49"/>
      <c r="L50" s="49"/>
      <c r="M50" s="49"/>
      <c r="N50" s="49"/>
      <c r="O50" s="49"/>
      <c r="P50" s="29">
        <f t="shared" si="1"/>
        <v>45</v>
      </c>
      <c r="Q50" s="30">
        <f t="shared" si="0"/>
        <v>-14</v>
      </c>
      <c r="R50" s="49">
        <v>59</v>
      </c>
    </row>
    <row r="51" spans="1:18" s="17" customFormat="1" ht="30" customHeight="1">
      <c r="A51" s="15" t="s">
        <v>87</v>
      </c>
      <c r="B51" s="20" t="s">
        <v>17</v>
      </c>
      <c r="C51" s="49">
        <v>10</v>
      </c>
      <c r="D51" s="49">
        <v>2</v>
      </c>
      <c r="E51" s="49">
        <v>6</v>
      </c>
      <c r="F51" s="49">
        <v>4</v>
      </c>
      <c r="G51" s="49">
        <v>2</v>
      </c>
      <c r="H51" s="49"/>
      <c r="I51" s="49"/>
      <c r="J51" s="49"/>
      <c r="K51" s="49"/>
      <c r="L51" s="49"/>
      <c r="M51" s="49"/>
      <c r="N51" s="49"/>
      <c r="O51" s="49"/>
      <c r="P51" s="29">
        <f t="shared" si="1"/>
        <v>24</v>
      </c>
      <c r="Q51" s="30">
        <f t="shared" si="0"/>
        <v>-4</v>
      </c>
      <c r="R51" s="49">
        <v>28</v>
      </c>
    </row>
    <row r="52" spans="1:18" s="17" customFormat="1" ht="30" customHeight="1">
      <c r="A52" s="15" t="s">
        <v>88</v>
      </c>
      <c r="B52" s="20" t="s">
        <v>18</v>
      </c>
      <c r="C52" s="49">
        <v>39</v>
      </c>
      <c r="D52" s="49">
        <v>8</v>
      </c>
      <c r="E52" s="49">
        <v>20</v>
      </c>
      <c r="F52" s="49">
        <v>1</v>
      </c>
      <c r="G52" s="49">
        <v>4</v>
      </c>
      <c r="H52" s="49"/>
      <c r="I52" s="49"/>
      <c r="J52" s="49"/>
      <c r="K52" s="49"/>
      <c r="L52" s="49"/>
      <c r="M52" s="49"/>
      <c r="N52" s="49"/>
      <c r="O52" s="49"/>
      <c r="P52" s="29">
        <f t="shared" si="1"/>
        <v>72</v>
      </c>
      <c r="Q52" s="30">
        <f t="shared" si="0"/>
        <v>-25</v>
      </c>
      <c r="R52" s="49">
        <v>97</v>
      </c>
    </row>
    <row r="53" spans="1:18" s="17" customFormat="1" ht="30" customHeight="1">
      <c r="A53" s="15" t="s">
        <v>89</v>
      </c>
      <c r="B53" s="13" t="s">
        <v>155</v>
      </c>
      <c r="C53" s="49">
        <v>105</v>
      </c>
      <c r="D53" s="49">
        <v>6</v>
      </c>
      <c r="E53" s="49">
        <v>49</v>
      </c>
      <c r="F53" s="49">
        <v>10</v>
      </c>
      <c r="G53" s="49">
        <v>8</v>
      </c>
      <c r="H53" s="49">
        <v>1</v>
      </c>
      <c r="I53" s="49"/>
      <c r="J53" s="49"/>
      <c r="K53" s="49"/>
      <c r="L53" s="49"/>
      <c r="M53" s="49"/>
      <c r="N53" s="49"/>
      <c r="O53" s="49"/>
      <c r="P53" s="29">
        <f t="shared" si="1"/>
        <v>179</v>
      </c>
      <c r="Q53" s="30">
        <f t="shared" si="0"/>
        <v>24</v>
      </c>
      <c r="R53" s="49">
        <v>155</v>
      </c>
    </row>
    <row r="54" spans="1:18" s="14" customFormat="1" ht="30" customHeight="1">
      <c r="A54" s="15" t="s">
        <v>90</v>
      </c>
      <c r="B54" s="21" t="s">
        <v>154</v>
      </c>
      <c r="C54" s="29">
        <f>C55+C56+C57+C58+C59+C60+C61+C62+C63</f>
        <v>590</v>
      </c>
      <c r="D54" s="29">
        <f>D55+D56+D57+D58+D59+D60+D61+D62+D63</f>
        <v>82</v>
      </c>
      <c r="E54" s="29">
        <f>E55+E56+E57+E58+E59+E60+E61+E62+E63</f>
        <v>74</v>
      </c>
      <c r="F54" s="29">
        <f>F55+F56+F57+F58+F59+F60+F61+F61+F62+F63</f>
        <v>50</v>
      </c>
      <c r="G54" s="29">
        <f>G55+G56+G57+G58+G59+G60+G61+G61+G62+G63</f>
        <v>44</v>
      </c>
      <c r="H54" s="29">
        <f>H55+H56+H57+H58+H59+H60+H61+H61+H62+H63</f>
        <v>23</v>
      </c>
      <c r="I54" s="29">
        <f aca="true" t="shared" si="6" ref="I54:O54">I55+I56+I57+I58+I59+I60+I61+I61+I62+I63</f>
        <v>0</v>
      </c>
      <c r="J54" s="29">
        <f t="shared" si="6"/>
        <v>0</v>
      </c>
      <c r="K54" s="29">
        <f t="shared" si="6"/>
        <v>0</v>
      </c>
      <c r="L54" s="29">
        <f t="shared" si="6"/>
        <v>0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1"/>
        <v>863</v>
      </c>
      <c r="Q54" s="30">
        <f t="shared" si="0"/>
        <v>-30</v>
      </c>
      <c r="R54" s="49">
        <v>893</v>
      </c>
    </row>
    <row r="55" spans="1:18" s="14" customFormat="1" ht="30" customHeight="1">
      <c r="A55" s="15" t="s">
        <v>91</v>
      </c>
      <c r="B55" s="22" t="s">
        <v>19</v>
      </c>
      <c r="C55" s="48">
        <v>516</v>
      </c>
      <c r="D55" s="48">
        <v>45</v>
      </c>
      <c r="E55" s="48">
        <v>40</v>
      </c>
      <c r="F55" s="48">
        <v>38</v>
      </c>
      <c r="G55" s="48">
        <v>34</v>
      </c>
      <c r="H55" s="48">
        <v>19</v>
      </c>
      <c r="I55" s="48"/>
      <c r="J55" s="48"/>
      <c r="K55" s="48"/>
      <c r="L55" s="48"/>
      <c r="M55" s="48"/>
      <c r="N55" s="48"/>
      <c r="O55" s="48"/>
      <c r="P55" s="29">
        <f t="shared" si="1"/>
        <v>692</v>
      </c>
      <c r="Q55" s="30">
        <f t="shared" si="0"/>
        <v>49</v>
      </c>
      <c r="R55" s="49">
        <v>643</v>
      </c>
    </row>
    <row r="56" spans="1:18" s="14" customFormat="1" ht="30" customHeight="1">
      <c r="A56" s="15" t="s">
        <v>92</v>
      </c>
      <c r="B56" s="22" t="s">
        <v>20</v>
      </c>
      <c r="C56" s="48">
        <v>42</v>
      </c>
      <c r="D56" s="48">
        <v>23</v>
      </c>
      <c r="E56" s="48">
        <v>21</v>
      </c>
      <c r="F56" s="48">
        <v>7</v>
      </c>
      <c r="G56" s="48">
        <v>6</v>
      </c>
      <c r="H56" s="48">
        <v>4</v>
      </c>
      <c r="I56" s="48"/>
      <c r="J56" s="48"/>
      <c r="K56" s="48"/>
      <c r="L56" s="48"/>
      <c r="M56" s="48"/>
      <c r="N56" s="48"/>
      <c r="O56" s="48"/>
      <c r="P56" s="29">
        <f t="shared" si="1"/>
        <v>103</v>
      </c>
      <c r="Q56" s="30">
        <f t="shared" si="0"/>
        <v>-78</v>
      </c>
      <c r="R56" s="49">
        <v>181</v>
      </c>
    </row>
    <row r="57" spans="1:18" s="14" customFormat="1" ht="30" customHeight="1">
      <c r="A57" s="15" t="s">
        <v>93</v>
      </c>
      <c r="B57" s="22" t="s">
        <v>21</v>
      </c>
      <c r="C57" s="48">
        <v>22</v>
      </c>
      <c r="D57" s="48">
        <v>10</v>
      </c>
      <c r="E57" s="48">
        <v>10</v>
      </c>
      <c r="F57" s="48">
        <v>4</v>
      </c>
      <c r="G57" s="48">
        <v>4</v>
      </c>
      <c r="H57" s="48">
        <v>0</v>
      </c>
      <c r="I57" s="48"/>
      <c r="J57" s="48"/>
      <c r="K57" s="48"/>
      <c r="L57" s="48"/>
      <c r="M57" s="48"/>
      <c r="N57" s="48"/>
      <c r="O57" s="48"/>
      <c r="P57" s="29">
        <f t="shared" si="1"/>
        <v>50</v>
      </c>
      <c r="Q57" s="30">
        <f t="shared" si="0"/>
        <v>-5</v>
      </c>
      <c r="R57" s="49">
        <v>55</v>
      </c>
    </row>
    <row r="58" spans="1:18" s="14" customFormat="1" ht="30" customHeight="1">
      <c r="A58" s="15" t="s">
        <v>94</v>
      </c>
      <c r="B58" s="22" t="s">
        <v>22</v>
      </c>
      <c r="C58" s="48">
        <v>5</v>
      </c>
      <c r="D58" s="48">
        <v>3</v>
      </c>
      <c r="E58" s="48">
        <v>2</v>
      </c>
      <c r="F58" s="48">
        <v>1</v>
      </c>
      <c r="G58" s="48"/>
      <c r="H58" s="48"/>
      <c r="I58" s="48"/>
      <c r="J58" s="48"/>
      <c r="K58" s="48"/>
      <c r="L58" s="48"/>
      <c r="M58" s="48"/>
      <c r="N58" s="48"/>
      <c r="O58" s="48"/>
      <c r="P58" s="29">
        <f t="shared" si="1"/>
        <v>11</v>
      </c>
      <c r="Q58" s="30">
        <f t="shared" si="0"/>
        <v>2</v>
      </c>
      <c r="R58" s="49">
        <v>9</v>
      </c>
    </row>
    <row r="59" spans="1:18" s="14" customFormat="1" ht="30" customHeight="1">
      <c r="A59" s="15" t="s">
        <v>95</v>
      </c>
      <c r="B59" s="22" t="s">
        <v>23</v>
      </c>
      <c r="C59" s="48">
        <v>3</v>
      </c>
      <c r="D59" s="48">
        <v>1</v>
      </c>
      <c r="E59" s="48">
        <v>1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29">
        <f>C59+D59+E59+F59+G59+H59+I59+J59+K59+L59+M59+N59+O59</f>
        <v>5</v>
      </c>
      <c r="Q59" s="30">
        <f t="shared" si="0"/>
        <v>2</v>
      </c>
      <c r="R59" s="49">
        <v>3</v>
      </c>
    </row>
    <row r="60" spans="1:18" s="14" customFormat="1" ht="30" customHeight="1">
      <c r="A60" s="15" t="s">
        <v>96</v>
      </c>
      <c r="B60" s="22" t="s">
        <v>24</v>
      </c>
      <c r="C60" s="48">
        <v>2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29">
        <f t="shared" si="1"/>
        <v>2</v>
      </c>
      <c r="Q60" s="30">
        <f t="shared" si="0"/>
        <v>1</v>
      </c>
      <c r="R60" s="49">
        <v>1</v>
      </c>
    </row>
    <row r="61" spans="1:18" s="14" customFormat="1" ht="30" customHeight="1">
      <c r="A61" s="15" t="s">
        <v>98</v>
      </c>
      <c r="B61" s="22" t="s">
        <v>25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29">
        <f t="shared" si="1"/>
        <v>0</v>
      </c>
      <c r="Q61" s="30">
        <f t="shared" si="0"/>
        <v>-1</v>
      </c>
      <c r="R61" s="49">
        <v>1</v>
      </c>
    </row>
    <row r="62" spans="1:18" s="14" customFormat="1" ht="30" customHeight="1">
      <c r="A62" s="15" t="s">
        <v>97</v>
      </c>
      <c r="B62" s="22" t="s">
        <v>26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/>
      <c r="J62" s="48"/>
      <c r="K62" s="48"/>
      <c r="L62" s="48"/>
      <c r="M62" s="48"/>
      <c r="N62" s="48"/>
      <c r="O62" s="48"/>
      <c r="P62" s="29">
        <f t="shared" si="1"/>
        <v>0</v>
      </c>
      <c r="Q62" s="30">
        <f t="shared" si="0"/>
        <v>0</v>
      </c>
      <c r="R62" s="49"/>
    </row>
    <row r="63" spans="1:18" s="14" customFormat="1" ht="30" customHeight="1">
      <c r="A63" s="15" t="s">
        <v>99</v>
      </c>
      <c r="B63" s="22" t="s">
        <v>140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/>
      <c r="J63" s="48"/>
      <c r="K63" s="48"/>
      <c r="L63" s="48"/>
      <c r="M63" s="48"/>
      <c r="N63" s="48"/>
      <c r="O63" s="48"/>
      <c r="P63" s="29">
        <f t="shared" si="1"/>
        <v>0</v>
      </c>
      <c r="Q63" s="30">
        <f t="shared" si="0"/>
        <v>0</v>
      </c>
      <c r="R63" s="49"/>
    </row>
    <row r="64" spans="1:18" s="14" customFormat="1" ht="30" customHeight="1">
      <c r="A64" s="15" t="s">
        <v>144</v>
      </c>
      <c r="B64" s="22" t="s">
        <v>141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29">
        <f t="shared" si="1"/>
        <v>0</v>
      </c>
      <c r="Q64" s="30"/>
      <c r="R64" s="49"/>
    </row>
    <row r="65" spans="1:18" s="14" customFormat="1" ht="30" customHeight="1">
      <c r="A65" s="15" t="s">
        <v>145</v>
      </c>
      <c r="B65" s="22" t="s">
        <v>142</v>
      </c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29">
        <f t="shared" si="1"/>
        <v>0</v>
      </c>
      <c r="Q65" s="30"/>
      <c r="R65" s="49"/>
    </row>
    <row r="66" spans="1:18" s="14" customFormat="1" ht="30" customHeight="1">
      <c r="A66" s="15" t="s">
        <v>146</v>
      </c>
      <c r="B66" s="22" t="s">
        <v>143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29">
        <f t="shared" si="1"/>
        <v>0</v>
      </c>
      <c r="Q66" s="30"/>
      <c r="R66" s="49"/>
    </row>
    <row r="67" spans="1:18" s="14" customFormat="1" ht="30" customHeight="1">
      <c r="A67" s="15" t="s">
        <v>100</v>
      </c>
      <c r="B67" s="21" t="s">
        <v>27</v>
      </c>
      <c r="C67" s="31">
        <f>SUM(C66*14+C65*13+C64*12+C63*11+C62*10+C61*9+C60*8+C59*7+C58*6+C57*5+C56*4+C55*3)</f>
        <v>1893</v>
      </c>
      <c r="D67" s="31">
        <f>SUM(D66*14+D65*13+D64*12+D63*11+D62*10+D61*9+D60*8+D59*7+D58*6+D57*5+D56*4+D55*3)</f>
        <v>302</v>
      </c>
      <c r="E67" s="31">
        <f>SUM(E66*14+E65*13+E64*12+E63*11+E62*10+E61*9+E60*8+E59*7+E58*6+E57*5+E56*4+E55*3)</f>
        <v>273</v>
      </c>
      <c r="F67" s="31">
        <f>SUM(F66*14+F65*13+F64*12+F63*11+F62*10+F61*9+F60*8+F59*7+F58*6+F57*5+F56*4+F55*3)</f>
        <v>168</v>
      </c>
      <c r="G67" s="31">
        <f>SUM(G66*14+G65*13+G64*12+G63*11+G62*10+G61*9+G60*8+G59*7+G58*6+G57*5+G56*4+G55*3)</f>
        <v>146</v>
      </c>
      <c r="H67" s="31">
        <f>SUM(H66*14+H65*13+H64*12+H63*11+H62*10+H61*9+H60*8+H59*7+H58*6+H57*5+H56*4+H55*3)</f>
        <v>73</v>
      </c>
      <c r="I67" s="31">
        <f>SUM(I66*14+I65*13+I64*12+I63*11+I62*10+I61*9+I60*8+I59*7+I58*6+I57*5+I56*4+I55*3)</f>
        <v>0</v>
      </c>
      <c r="J67" s="31">
        <f>SUM(J66*14+J65*13+J64*12+J63*11+J62*10+J61*9+J60*8+J59*7+J58*6+J57*5+J56*4+J55*3)</f>
        <v>0</v>
      </c>
      <c r="K67" s="31">
        <f>SUM(K66*14+K65*13+K64*12+K63*11+K62*10+K61*9+K60*8+K59*7+K58*6+K57*5+K56*4+K55*3)</f>
        <v>0</v>
      </c>
      <c r="L67" s="31">
        <f>SUM(L66*14+L65*13+L64*12+L63*11+L62*10+L61*9+L60*8+L59*7+L58*6+L57*5+L56*4+L55*3)</f>
        <v>0</v>
      </c>
      <c r="M67" s="31">
        <f>SUM(M66*14+M65*13+M64*12+M63*11+M62*10+M61*9+M60*8+M59*7+M58*6+M57*5+M56*4+M55*3)</f>
        <v>0</v>
      </c>
      <c r="N67" s="31">
        <f>SUM(N66*14+N65*13+N64*12+N63*11+N62*10+N61*9+N60*8+N59*7+N58*6+N57*5+N56*4+N55*3)</f>
        <v>0</v>
      </c>
      <c r="O67" s="31">
        <f>SUM(O66*14+O65*13+O64*12+O63*11+O62*10+O61*9+O60*8+O59*7+O58*6+O57*5+O56*4+O55*3)</f>
        <v>0</v>
      </c>
      <c r="P67" s="29">
        <f t="shared" si="1"/>
        <v>2855</v>
      </c>
      <c r="Q67" s="30">
        <f t="shared" si="0"/>
        <v>-165</v>
      </c>
      <c r="R67" s="49">
        <v>3020</v>
      </c>
    </row>
    <row r="68" spans="1:18" s="14" customFormat="1" ht="54.75" customHeight="1">
      <c r="A68" s="15" t="s">
        <v>101</v>
      </c>
      <c r="B68" s="13" t="s">
        <v>28</v>
      </c>
      <c r="C68" s="49">
        <v>1114</v>
      </c>
      <c r="D68" s="49">
        <v>144</v>
      </c>
      <c r="E68" s="49">
        <v>678</v>
      </c>
      <c r="F68" s="49">
        <v>117</v>
      </c>
      <c r="G68" s="49">
        <v>285</v>
      </c>
      <c r="H68" s="49">
        <v>41</v>
      </c>
      <c r="I68" s="49"/>
      <c r="J68" s="49"/>
      <c r="K68" s="49"/>
      <c r="L68" s="49"/>
      <c r="M68" s="49"/>
      <c r="N68" s="49"/>
      <c r="O68" s="49"/>
      <c r="P68" s="29">
        <f t="shared" si="1"/>
        <v>2379</v>
      </c>
      <c r="Q68" s="30">
        <f t="shared" si="0"/>
        <v>-163</v>
      </c>
      <c r="R68" s="49">
        <v>2542</v>
      </c>
    </row>
    <row r="69" spans="1:18" s="14" customFormat="1" ht="30" customHeight="1">
      <c r="A69" s="15" t="s">
        <v>102</v>
      </c>
      <c r="B69" s="20" t="s">
        <v>2</v>
      </c>
      <c r="C69" s="49">
        <v>1784</v>
      </c>
      <c r="D69" s="49">
        <v>269</v>
      </c>
      <c r="E69" s="49">
        <v>1230</v>
      </c>
      <c r="F69" s="49">
        <v>190</v>
      </c>
      <c r="G69" s="49">
        <v>463</v>
      </c>
      <c r="H69" s="49">
        <v>72</v>
      </c>
      <c r="I69" s="49"/>
      <c r="J69" s="49"/>
      <c r="K69" s="49"/>
      <c r="L69" s="49"/>
      <c r="M69" s="49"/>
      <c r="N69" s="49"/>
      <c r="O69" s="49"/>
      <c r="P69" s="29">
        <f t="shared" si="1"/>
        <v>4008</v>
      </c>
      <c r="Q69" s="30">
        <f t="shared" si="0"/>
        <v>-68</v>
      </c>
      <c r="R69" s="49">
        <v>4076</v>
      </c>
    </row>
    <row r="70" spans="1:18" s="14" customFormat="1" ht="28.5" customHeight="1">
      <c r="A70" s="15" t="s">
        <v>105</v>
      </c>
      <c r="B70" s="13" t="s">
        <v>29</v>
      </c>
      <c r="C70" s="49">
        <v>2</v>
      </c>
      <c r="D70" s="49">
        <v>2</v>
      </c>
      <c r="E70" s="49">
        <v>2</v>
      </c>
      <c r="F70" s="49"/>
      <c r="G70" s="49">
        <v>1</v>
      </c>
      <c r="H70" s="49"/>
      <c r="I70" s="49"/>
      <c r="J70" s="49"/>
      <c r="K70" s="49"/>
      <c r="L70" s="49"/>
      <c r="M70" s="49"/>
      <c r="N70" s="49"/>
      <c r="O70" s="49"/>
      <c r="P70" s="29">
        <f t="shared" si="1"/>
        <v>7</v>
      </c>
      <c r="Q70" s="30">
        <f t="shared" si="0"/>
        <v>-1</v>
      </c>
      <c r="R70" s="49">
        <v>8</v>
      </c>
    </row>
    <row r="71" spans="1:18" s="14" customFormat="1" ht="29.25" customHeight="1">
      <c r="A71" s="15" t="s">
        <v>103</v>
      </c>
      <c r="B71" s="13" t="s">
        <v>152</v>
      </c>
      <c r="C71" s="49">
        <v>2</v>
      </c>
      <c r="D71" s="49">
        <v>1</v>
      </c>
      <c r="E71" s="49">
        <v>2</v>
      </c>
      <c r="F71" s="49"/>
      <c r="G71" s="49">
        <v>1</v>
      </c>
      <c r="H71" s="49"/>
      <c r="I71" s="49"/>
      <c r="J71" s="49"/>
      <c r="K71" s="49"/>
      <c r="L71" s="49"/>
      <c r="M71" s="49"/>
      <c r="N71" s="49"/>
      <c r="O71" s="49"/>
      <c r="P71" s="29">
        <f t="shared" si="1"/>
        <v>6</v>
      </c>
      <c r="Q71" s="30">
        <f t="shared" si="0"/>
        <v>-2</v>
      </c>
      <c r="R71" s="49">
        <v>8</v>
      </c>
    </row>
    <row r="72" spans="1:18" s="14" customFormat="1" ht="30" customHeight="1">
      <c r="A72" s="15" t="s">
        <v>104</v>
      </c>
      <c r="B72" s="13" t="s">
        <v>30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29">
        <f t="shared" si="1"/>
        <v>0</v>
      </c>
      <c r="Q72" s="30">
        <f t="shared" si="0"/>
        <v>-1240</v>
      </c>
      <c r="R72" s="49">
        <v>1240</v>
      </c>
    </row>
    <row r="73" spans="1:18" s="14" customFormat="1" ht="60" customHeight="1">
      <c r="A73" s="15" t="s">
        <v>106</v>
      </c>
      <c r="B73" s="13" t="s">
        <v>42</v>
      </c>
      <c r="C73" s="49">
        <v>46</v>
      </c>
      <c r="D73" s="49"/>
      <c r="E73" s="49">
        <v>11</v>
      </c>
      <c r="F73" s="49">
        <v>4</v>
      </c>
      <c r="G73" s="49"/>
      <c r="H73" s="49"/>
      <c r="I73" s="49"/>
      <c r="J73" s="49"/>
      <c r="K73" s="49"/>
      <c r="L73" s="49"/>
      <c r="M73" s="49"/>
      <c r="N73" s="49"/>
      <c r="O73" s="49"/>
      <c r="P73" s="29">
        <f>C73+D73+E73+F73+G73+H73+I73+J73+K73+L73+M73+N73+O73</f>
        <v>61</v>
      </c>
      <c r="Q73" s="30">
        <f t="shared" si="0"/>
        <v>-56</v>
      </c>
      <c r="R73" s="49">
        <v>117</v>
      </c>
    </row>
    <row r="74" spans="1:18" s="14" customFormat="1" ht="30" customHeight="1">
      <c r="A74" s="25" t="s">
        <v>107</v>
      </c>
      <c r="B74" s="26" t="s">
        <v>31</v>
      </c>
      <c r="C74" s="29">
        <f>SUM(C75,C76)</f>
        <v>4710</v>
      </c>
      <c r="D74" s="29">
        <f>SUM(D75,D76)</f>
        <v>342</v>
      </c>
      <c r="E74" s="29">
        <f>SUM(E75,E76)</f>
        <v>1532</v>
      </c>
      <c r="F74" s="29">
        <f>SUM(F75,F76)</f>
        <v>520</v>
      </c>
      <c r="G74" s="29">
        <f>SUM(G75,G76)</f>
        <v>348</v>
      </c>
      <c r="H74" s="29">
        <f>SUM(H75,H76)</f>
        <v>179</v>
      </c>
      <c r="I74" s="29">
        <f>SUM(I75,I76)</f>
        <v>0</v>
      </c>
      <c r="J74" s="29">
        <f>SUM(J75,J76)</f>
        <v>0</v>
      </c>
      <c r="K74" s="29">
        <f>SUM(K75,K76)</f>
        <v>0</v>
      </c>
      <c r="L74" s="29">
        <f>SUM(L75,L76)</f>
        <v>0</v>
      </c>
      <c r="M74" s="29">
        <f>SUM(M75,M76)</f>
        <v>0</v>
      </c>
      <c r="N74" s="29">
        <f>SUM(N75,N76)</f>
        <v>0</v>
      </c>
      <c r="O74" s="29">
        <f>SUM(O75,O76)</f>
        <v>0</v>
      </c>
      <c r="P74" s="29">
        <f t="shared" si="1"/>
        <v>7631</v>
      </c>
      <c r="Q74" s="30">
        <f t="shared" si="0"/>
        <v>-76</v>
      </c>
      <c r="R74" s="49">
        <v>7707</v>
      </c>
    </row>
    <row r="75" spans="1:18" s="14" customFormat="1" ht="30" customHeight="1">
      <c r="A75" s="15" t="s">
        <v>108</v>
      </c>
      <c r="B75" s="22" t="s">
        <v>32</v>
      </c>
      <c r="C75" s="48">
        <v>3073</v>
      </c>
      <c r="D75" s="48">
        <v>210</v>
      </c>
      <c r="E75" s="48">
        <v>973</v>
      </c>
      <c r="F75" s="48">
        <v>363</v>
      </c>
      <c r="G75" s="48">
        <v>233</v>
      </c>
      <c r="H75" s="48">
        <v>99</v>
      </c>
      <c r="I75" s="48"/>
      <c r="J75" s="48"/>
      <c r="K75" s="48"/>
      <c r="L75" s="48"/>
      <c r="M75" s="48"/>
      <c r="N75" s="48"/>
      <c r="O75" s="48"/>
      <c r="P75" s="29">
        <f t="shared" si="1"/>
        <v>4951</v>
      </c>
      <c r="Q75" s="30">
        <f t="shared" si="0"/>
        <v>-1</v>
      </c>
      <c r="R75" s="49">
        <v>4952</v>
      </c>
    </row>
    <row r="76" spans="1:18" s="14" customFormat="1" ht="30" customHeight="1">
      <c r="A76" s="15" t="s">
        <v>109</v>
      </c>
      <c r="B76" s="22" t="s">
        <v>33</v>
      </c>
      <c r="C76" s="48">
        <v>1637</v>
      </c>
      <c r="D76" s="48">
        <v>132</v>
      </c>
      <c r="E76" s="48">
        <v>559</v>
      </c>
      <c r="F76" s="48">
        <v>157</v>
      </c>
      <c r="G76" s="48">
        <v>115</v>
      </c>
      <c r="H76" s="48">
        <v>80</v>
      </c>
      <c r="I76" s="48"/>
      <c r="J76" s="48"/>
      <c r="K76" s="48"/>
      <c r="L76" s="48"/>
      <c r="M76" s="48"/>
      <c r="N76" s="48"/>
      <c r="O76" s="48"/>
      <c r="P76" s="29">
        <f t="shared" si="1"/>
        <v>2680</v>
      </c>
      <c r="Q76" s="30">
        <f t="shared" si="0"/>
        <v>-75</v>
      </c>
      <c r="R76" s="49">
        <v>2755</v>
      </c>
    </row>
    <row r="77" spans="1:18" s="14" customFormat="1" ht="30" customHeight="1">
      <c r="A77" s="15" t="s">
        <v>110</v>
      </c>
      <c r="B77" s="19" t="s">
        <v>153</v>
      </c>
      <c r="C77" s="51">
        <v>2892</v>
      </c>
      <c r="D77" s="51">
        <v>205</v>
      </c>
      <c r="E77" s="51">
        <v>931</v>
      </c>
      <c r="F77" s="51">
        <v>401</v>
      </c>
      <c r="G77" s="51">
        <v>193</v>
      </c>
      <c r="H77" s="51">
        <v>111</v>
      </c>
      <c r="I77" s="51"/>
      <c r="J77" s="51"/>
      <c r="K77" s="51"/>
      <c r="L77" s="51"/>
      <c r="M77" s="51"/>
      <c r="N77" s="51"/>
      <c r="O77" s="51"/>
      <c r="P77" s="29">
        <f t="shared" si="1"/>
        <v>4733</v>
      </c>
      <c r="Q77" s="32">
        <f t="shared" si="0"/>
        <v>81</v>
      </c>
      <c r="R77" s="49">
        <v>4652</v>
      </c>
    </row>
    <row r="78" spans="1:18" s="14" customFormat="1" ht="30" customHeight="1">
      <c r="A78" s="15" t="s">
        <v>111</v>
      </c>
      <c r="B78" s="20" t="s">
        <v>50</v>
      </c>
      <c r="C78" s="49">
        <v>98</v>
      </c>
      <c r="D78" s="49">
        <v>3</v>
      </c>
      <c r="E78" s="49">
        <v>38</v>
      </c>
      <c r="F78" s="49">
        <v>10</v>
      </c>
      <c r="G78" s="49">
        <v>1</v>
      </c>
      <c r="H78" s="49">
        <v>1</v>
      </c>
      <c r="I78" s="49"/>
      <c r="J78" s="49"/>
      <c r="K78" s="49"/>
      <c r="L78" s="49"/>
      <c r="M78" s="49"/>
      <c r="N78" s="49"/>
      <c r="O78" s="49"/>
      <c r="P78" s="29">
        <f t="shared" si="1"/>
        <v>151</v>
      </c>
      <c r="Q78" s="30">
        <f t="shared" si="0"/>
        <v>139</v>
      </c>
      <c r="R78" s="49">
        <v>12</v>
      </c>
    </row>
    <row r="79" spans="1:18" s="16" customFormat="1" ht="30" customHeight="1">
      <c r="A79" s="15" t="s">
        <v>112</v>
      </c>
      <c r="B79" s="13" t="s">
        <v>132</v>
      </c>
      <c r="C79" s="49">
        <v>289</v>
      </c>
      <c r="D79" s="49">
        <v>2</v>
      </c>
      <c r="E79" s="49">
        <v>74</v>
      </c>
      <c r="F79" s="49">
        <v>61</v>
      </c>
      <c r="G79" s="49">
        <v>28</v>
      </c>
      <c r="H79" s="49">
        <v>21</v>
      </c>
      <c r="I79" s="49"/>
      <c r="J79" s="49"/>
      <c r="K79" s="49"/>
      <c r="L79" s="49"/>
      <c r="M79" s="49"/>
      <c r="N79" s="49"/>
      <c r="O79" s="49"/>
      <c r="P79" s="29">
        <f t="shared" si="1"/>
        <v>475</v>
      </c>
      <c r="Q79" s="30">
        <f t="shared" si="0"/>
        <v>24</v>
      </c>
      <c r="R79" s="49">
        <v>451</v>
      </c>
    </row>
    <row r="80" spans="1:18" s="17" customFormat="1" ht="30" customHeight="1">
      <c r="A80" s="15" t="s">
        <v>113</v>
      </c>
      <c r="B80" s="13" t="s">
        <v>34</v>
      </c>
      <c r="C80" s="49">
        <v>106</v>
      </c>
      <c r="D80" s="49">
        <v>1</v>
      </c>
      <c r="E80" s="49">
        <v>22</v>
      </c>
      <c r="F80" s="49">
        <v>37</v>
      </c>
      <c r="G80" s="49">
        <v>2</v>
      </c>
      <c r="H80" s="49">
        <v>11</v>
      </c>
      <c r="I80" s="49"/>
      <c r="J80" s="49"/>
      <c r="K80" s="49"/>
      <c r="L80" s="49"/>
      <c r="M80" s="49"/>
      <c r="N80" s="49"/>
      <c r="O80" s="49"/>
      <c r="P80" s="29">
        <f t="shared" si="1"/>
        <v>179</v>
      </c>
      <c r="Q80" s="30">
        <f t="shared" si="0"/>
        <v>4</v>
      </c>
      <c r="R80" s="49">
        <v>175</v>
      </c>
    </row>
    <row r="81" spans="1:18" s="17" customFormat="1" ht="30" customHeight="1">
      <c r="A81" s="15" t="s">
        <v>114</v>
      </c>
      <c r="B81" s="13" t="s">
        <v>133</v>
      </c>
      <c r="C81" s="49">
        <v>1401</v>
      </c>
      <c r="D81" s="49">
        <v>5</v>
      </c>
      <c r="E81" s="49">
        <v>11</v>
      </c>
      <c r="F81" s="49">
        <v>48</v>
      </c>
      <c r="G81" s="49">
        <v>40</v>
      </c>
      <c r="H81" s="49">
        <v>27</v>
      </c>
      <c r="I81" s="49"/>
      <c r="J81" s="49"/>
      <c r="K81" s="49"/>
      <c r="L81" s="49"/>
      <c r="M81" s="49"/>
      <c r="N81" s="49"/>
      <c r="O81" s="49"/>
      <c r="P81" s="29">
        <f>C81+D81+E81+F81+G81+H81+I81+J81+K81+L81+M81+N81+O81</f>
        <v>1532</v>
      </c>
      <c r="Q81" s="30">
        <f t="shared" si="0"/>
        <v>16</v>
      </c>
      <c r="R81" s="49">
        <v>1516</v>
      </c>
    </row>
    <row r="82" spans="1:18" s="17" customFormat="1" ht="30" customHeight="1">
      <c r="A82" s="15" t="s">
        <v>115</v>
      </c>
      <c r="B82" s="13" t="s">
        <v>127</v>
      </c>
      <c r="C82" s="49">
        <v>1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9">
        <f>C82+D82+E82+F82+G82+H82+I82+J82+K82+L82+M82+N82+O82</f>
        <v>1</v>
      </c>
      <c r="Q82" s="30">
        <f t="shared" si="0"/>
        <v>-1</v>
      </c>
      <c r="R82" s="49">
        <v>2</v>
      </c>
    </row>
    <row r="83" spans="1:18" s="14" customFormat="1" ht="30" customHeight="1">
      <c r="A83" s="15" t="s">
        <v>116</v>
      </c>
      <c r="B83" s="13" t="s">
        <v>128</v>
      </c>
      <c r="C83" s="49">
        <v>1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29">
        <f>C83+D83+E83+F83+G83+H83+I83+J83+K83+L83+M83+N83+O83</f>
        <v>1</v>
      </c>
      <c r="Q83" s="30">
        <f aca="true" t="shared" si="7" ref="Q83:Q90">P83-R83</f>
        <v>-1</v>
      </c>
      <c r="R83" s="49">
        <v>2</v>
      </c>
    </row>
    <row r="84" spans="1:18" s="14" customFormat="1" ht="30" customHeight="1">
      <c r="A84" s="15" t="s">
        <v>117</v>
      </c>
      <c r="B84" s="13" t="s">
        <v>129</v>
      </c>
      <c r="C84" s="49">
        <v>8</v>
      </c>
      <c r="D84" s="49">
        <v>1</v>
      </c>
      <c r="E84" s="49">
        <v>1</v>
      </c>
      <c r="F84" s="49">
        <v>1</v>
      </c>
      <c r="G84" s="49"/>
      <c r="H84" s="49"/>
      <c r="I84" s="49"/>
      <c r="J84" s="49"/>
      <c r="K84" s="49"/>
      <c r="L84" s="49"/>
      <c r="M84" s="49"/>
      <c r="N84" s="49"/>
      <c r="O84" s="49"/>
      <c r="P84" s="29">
        <f>C84+D84+E84+F84+G84+H84+I84+J84+K84+L84+M84+N84+O84</f>
        <v>11</v>
      </c>
      <c r="Q84" s="30">
        <f t="shared" si="7"/>
        <v>-6</v>
      </c>
      <c r="R84" s="49">
        <v>17</v>
      </c>
    </row>
    <row r="85" spans="1:18" s="14" customFormat="1" ht="30" customHeight="1">
      <c r="A85" s="15" t="s">
        <v>118</v>
      </c>
      <c r="B85" s="13" t="s">
        <v>35</v>
      </c>
      <c r="C85" s="49">
        <v>46</v>
      </c>
      <c r="D85" s="49"/>
      <c r="E85" s="49">
        <v>11</v>
      </c>
      <c r="F85" s="49">
        <v>3</v>
      </c>
      <c r="G85" s="49">
        <v>5</v>
      </c>
      <c r="H85" s="49">
        <v>1</v>
      </c>
      <c r="I85" s="49"/>
      <c r="J85" s="49"/>
      <c r="K85" s="49"/>
      <c r="L85" s="49"/>
      <c r="M85" s="49"/>
      <c r="N85" s="49"/>
      <c r="O85" s="49"/>
      <c r="P85" s="29">
        <f>C85+D85+E85+F85+G85+H85+I85+J85+K85+L85+M85+N85+O85</f>
        <v>66</v>
      </c>
      <c r="Q85" s="30">
        <f t="shared" si="7"/>
        <v>-30</v>
      </c>
      <c r="R85" s="49">
        <v>96</v>
      </c>
    </row>
    <row r="86" spans="1:18" s="14" customFormat="1" ht="30" customHeight="1">
      <c r="A86" s="15" t="s">
        <v>119</v>
      </c>
      <c r="B86" s="13" t="s">
        <v>134</v>
      </c>
      <c r="C86" s="49">
        <v>54</v>
      </c>
      <c r="D86" s="49">
        <v>2</v>
      </c>
      <c r="E86" s="49">
        <v>7</v>
      </c>
      <c r="F86" s="49">
        <v>1</v>
      </c>
      <c r="G86" s="49">
        <v>5</v>
      </c>
      <c r="H86" s="49">
        <v>2</v>
      </c>
      <c r="I86" s="49"/>
      <c r="J86" s="49"/>
      <c r="K86" s="49"/>
      <c r="L86" s="49"/>
      <c r="M86" s="49"/>
      <c r="N86" s="49"/>
      <c r="O86" s="49"/>
      <c r="P86" s="29">
        <f>C86+D86+E86+F86+G86+H86+I86+J86+K86+L86+M86+N86+O86</f>
        <v>71</v>
      </c>
      <c r="Q86" s="30">
        <f t="shared" si="7"/>
        <v>-20</v>
      </c>
      <c r="R86" s="49">
        <v>91</v>
      </c>
    </row>
    <row r="87" spans="1:18" s="14" customFormat="1" ht="30" customHeight="1">
      <c r="A87" s="15" t="s">
        <v>120</v>
      </c>
      <c r="B87" s="13" t="s">
        <v>130</v>
      </c>
      <c r="C87" s="49">
        <v>1491</v>
      </c>
      <c r="D87" s="49">
        <v>68</v>
      </c>
      <c r="E87" s="49">
        <v>278</v>
      </c>
      <c r="F87" s="49">
        <v>123</v>
      </c>
      <c r="G87" s="49">
        <v>82</v>
      </c>
      <c r="H87" s="49">
        <v>50</v>
      </c>
      <c r="I87" s="49"/>
      <c r="J87" s="49"/>
      <c r="K87" s="49"/>
      <c r="L87" s="49"/>
      <c r="M87" s="49"/>
      <c r="N87" s="49"/>
      <c r="O87" s="49"/>
      <c r="P87" s="29">
        <f>C87+D87+E87+F87+G87+H87+I87+J87+K87+L87+M87+N87+O87</f>
        <v>2092</v>
      </c>
      <c r="Q87" s="30">
        <f t="shared" si="7"/>
        <v>-177</v>
      </c>
      <c r="R87" s="49">
        <v>2269</v>
      </c>
    </row>
    <row r="88" spans="1:18" s="14" customFormat="1" ht="30" customHeight="1">
      <c r="A88" s="18" t="s">
        <v>121</v>
      </c>
      <c r="B88" s="13" t="s">
        <v>131</v>
      </c>
      <c r="C88" s="49">
        <v>519</v>
      </c>
      <c r="D88" s="49">
        <v>13</v>
      </c>
      <c r="E88" s="49">
        <v>119</v>
      </c>
      <c r="F88" s="49">
        <v>36</v>
      </c>
      <c r="G88" s="49">
        <v>21</v>
      </c>
      <c r="H88" s="49">
        <v>10</v>
      </c>
      <c r="I88" s="49"/>
      <c r="J88" s="49"/>
      <c r="K88" s="49"/>
      <c r="L88" s="49"/>
      <c r="M88" s="49"/>
      <c r="N88" s="49"/>
      <c r="O88" s="49"/>
      <c r="P88" s="29">
        <f>C88+D88+E88+F88+G88+H88+I88+J88+K88+L88+M88+N88+O88</f>
        <v>718</v>
      </c>
      <c r="Q88" s="30">
        <f t="shared" si="7"/>
        <v>16</v>
      </c>
      <c r="R88" s="49">
        <v>702</v>
      </c>
    </row>
    <row r="89" spans="1:18" s="14" customFormat="1" ht="30" customHeight="1">
      <c r="A89" s="15" t="s">
        <v>41</v>
      </c>
      <c r="B89" s="19" t="s">
        <v>36</v>
      </c>
      <c r="C89" s="51">
        <v>225</v>
      </c>
      <c r="D89" s="51">
        <v>14</v>
      </c>
      <c r="E89" s="51">
        <v>55</v>
      </c>
      <c r="F89" s="51">
        <v>15</v>
      </c>
      <c r="G89" s="51">
        <v>14</v>
      </c>
      <c r="H89" s="51">
        <v>3</v>
      </c>
      <c r="I89" s="51"/>
      <c r="J89" s="51"/>
      <c r="K89" s="51"/>
      <c r="L89" s="51"/>
      <c r="M89" s="51"/>
      <c r="N89" s="51"/>
      <c r="O89" s="51"/>
      <c r="P89" s="29">
        <f>C89+D89+E89+F89+G89+H89+I89+J89+K89+L89+M89+N89+O89</f>
        <v>326</v>
      </c>
      <c r="Q89" s="30">
        <f t="shared" si="7"/>
        <v>17</v>
      </c>
      <c r="R89" s="51">
        <v>309</v>
      </c>
    </row>
    <row r="90" spans="1:18" s="17" customFormat="1" ht="30" customHeight="1">
      <c r="A90" s="15" t="s">
        <v>122</v>
      </c>
      <c r="B90" s="13" t="s">
        <v>54</v>
      </c>
      <c r="C90" s="49">
        <v>509</v>
      </c>
      <c r="D90" s="49">
        <v>17</v>
      </c>
      <c r="E90" s="49">
        <v>92</v>
      </c>
      <c r="F90" s="49">
        <v>46</v>
      </c>
      <c r="G90" s="49">
        <v>38</v>
      </c>
      <c r="H90" s="49">
        <v>12</v>
      </c>
      <c r="I90" s="49"/>
      <c r="J90" s="49"/>
      <c r="K90" s="49"/>
      <c r="L90" s="49"/>
      <c r="M90" s="49"/>
      <c r="N90" s="49"/>
      <c r="O90" s="49"/>
      <c r="P90" s="29">
        <f>C90+D90+E90+F90+G90+H90+I90+J90+K90+L90+M90+N90+O90</f>
        <v>714</v>
      </c>
      <c r="Q90" s="30">
        <f t="shared" si="7"/>
        <v>-86</v>
      </c>
      <c r="R90" s="49">
        <v>800</v>
      </c>
    </row>
    <row r="91" spans="1:172" s="1" customFormat="1" ht="12.7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8"/>
      <c r="Q91" s="9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1"/>
    </row>
  </sheetData>
  <sheetProtection password="D412" sheet="1" objects="1" scenarios="1"/>
  <mergeCells count="14">
    <mergeCell ref="B1:R1"/>
    <mergeCell ref="P12:P13"/>
    <mergeCell ref="Q12:Q15"/>
    <mergeCell ref="D10:R10"/>
    <mergeCell ref="C8:O8"/>
    <mergeCell ref="C6:O6"/>
    <mergeCell ref="C7:E7"/>
    <mergeCell ref="C12:O13"/>
    <mergeCell ref="C2:R2"/>
    <mergeCell ref="C3:R3"/>
    <mergeCell ref="R12:R15"/>
    <mergeCell ref="A11:Q11"/>
    <mergeCell ref="A12:A15"/>
    <mergeCell ref="B12:B15"/>
  </mergeCells>
  <printOptions/>
  <pageMargins left="0.31496062992125984" right="0.1968503937007874" top="0.3937007874015748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 Борисовна</dc:creator>
  <cp:keywords/>
  <dc:description/>
  <cp:lastModifiedBy>User</cp:lastModifiedBy>
  <cp:lastPrinted>2023-01-26T09:07:06Z</cp:lastPrinted>
  <dcterms:created xsi:type="dcterms:W3CDTF">2017-01-10T04:49:02Z</dcterms:created>
  <dcterms:modified xsi:type="dcterms:W3CDTF">2024-04-01T07:33:27Z</dcterms:modified>
  <cp:category/>
  <cp:version/>
  <cp:contentType/>
  <cp:contentStatus/>
</cp:coreProperties>
</file>